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dsaxe.sharepoint.com/sites/msteams_32501a/Delte dokumenter/Spildevand/Sagsbehandling - udvikling/"/>
    </mc:Choice>
  </mc:AlternateContent>
  <xr:revisionPtr revIDLastSave="0" documentId="8_{519D6E82-52E5-491A-9BA2-9EF37281BBB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eregninger" sheetId="4" r:id="rId1"/>
    <sheet name="Baggrund for beregninger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4" l="1"/>
  <c r="O32" i="4"/>
  <c r="O26" i="4" l="1"/>
  <c r="M31" i="4" l="1"/>
  <c r="O14" i="4"/>
  <c r="Q37" i="4" s="1"/>
  <c r="D21" i="4" l="1"/>
  <c r="C33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2" i="4" l="1"/>
  <c r="C34" i="4" l="1"/>
  <c r="C36" i="4"/>
  <c r="Q32" i="4"/>
  <c r="C35" i="4" s="1"/>
</calcChain>
</file>

<file path=xl/sharedStrings.xml><?xml version="1.0" encoding="utf-8"?>
<sst xmlns="http://schemas.openxmlformats.org/spreadsheetml/2006/main" count="85" uniqueCount="69">
  <si>
    <t>Beregning af befæstet areal</t>
  </si>
  <si>
    <r>
      <rPr>
        <b/>
        <u/>
        <sz val="11"/>
        <color theme="1"/>
        <rFont val="Calibri"/>
        <family val="2"/>
        <scheme val="minor"/>
      </rPr>
      <t>Indtast</t>
    </r>
    <r>
      <rPr>
        <b/>
        <sz val="11"/>
        <color theme="1"/>
        <rFont val="Calibri"/>
        <family val="2"/>
        <scheme val="minor"/>
      </rPr>
      <t xml:space="preserve"> dine informationer i de </t>
    </r>
    <r>
      <rPr>
        <b/>
        <u/>
        <sz val="11"/>
        <rFont val="Calibri"/>
        <family val="2"/>
        <scheme val="minor"/>
      </rPr>
      <t>hvide</t>
    </r>
    <r>
      <rPr>
        <b/>
        <sz val="11"/>
        <color theme="1"/>
        <rFont val="Calibri"/>
        <family val="2"/>
        <scheme val="minor"/>
      </rPr>
      <t xml:space="preserve"> felter. </t>
    </r>
    <r>
      <rPr>
        <b/>
        <u/>
        <sz val="11"/>
        <color theme="1"/>
        <rFont val="Calibri"/>
        <family val="2"/>
        <scheme val="minor"/>
      </rPr>
      <t>Resultateter</t>
    </r>
    <r>
      <rPr>
        <b/>
        <sz val="11"/>
        <color theme="1"/>
        <rFont val="Calibri"/>
        <family val="2"/>
        <scheme val="minor"/>
      </rPr>
      <t xml:space="preserve"> fremgår i de </t>
    </r>
    <r>
      <rPr>
        <b/>
        <u/>
        <sz val="11"/>
        <color theme="1"/>
        <rFont val="Calibri"/>
        <family val="2"/>
        <scheme val="minor"/>
      </rPr>
      <t>grønne</t>
    </r>
    <r>
      <rPr>
        <b/>
        <sz val="11"/>
        <color theme="1"/>
        <rFont val="Calibri"/>
        <family val="2"/>
        <scheme val="minor"/>
      </rPr>
      <t xml:space="preserve"> felter. </t>
    </r>
  </si>
  <si>
    <r>
      <rPr>
        <b/>
        <u/>
        <sz val="11"/>
        <color rgb="FF000000"/>
        <rFont val="Calibri"/>
        <family val="2"/>
      </rPr>
      <t>HUSK</t>
    </r>
    <r>
      <rPr>
        <b/>
        <sz val="11"/>
        <color rgb="FF000000"/>
        <rFont val="Calibri"/>
        <family val="2"/>
      </rPr>
      <t xml:space="preserve"> at du skal indtaste summen af eksisterende og nyt areal, som ønskes afledt til kloak.</t>
    </r>
  </si>
  <si>
    <t>Overfladetype</t>
  </si>
  <si>
    <t>Afløbs-koefficient</t>
  </si>
  <si>
    <t>Areal</t>
  </si>
  <si>
    <t>Reduceret areal</t>
  </si>
  <si>
    <t>Afløbskoefficient</t>
  </si>
  <si>
    <t>φ</t>
  </si>
  <si>
    <r>
      <t>m</t>
    </r>
    <r>
      <rPr>
        <b/>
        <sz val="10"/>
        <rFont val="Arial"/>
        <family val="2"/>
      </rPr>
      <t>²</t>
    </r>
  </si>
  <si>
    <t>Tagflader (inkl. grønne tage) og tætte belægninger</t>
  </si>
  <si>
    <t>Tag (inkl. grønne tage)</t>
  </si>
  <si>
    <t>1,00</t>
  </si>
  <si>
    <t>Belægninger med gennemtrængelige fuger</t>
  </si>
  <si>
    <t>0,80</t>
  </si>
  <si>
    <t>Grusbelægninger</t>
  </si>
  <si>
    <t>Haver og parkarealer, uden belægninger</t>
  </si>
  <si>
    <t>Andre overfladetyper</t>
  </si>
  <si>
    <t>Kontakt kommunen</t>
  </si>
  <si>
    <t>Der benyttes ovenstående afløbskoefficienter til regnvandsafledningen fra norm for afløbsinstallationer: DS 432</t>
  </si>
  <si>
    <t>Afløbskoefficient til beregning</t>
  </si>
  <si>
    <t>Rulleliste til afløbskoefficient</t>
  </si>
  <si>
    <t>VÆLG</t>
  </si>
  <si>
    <t>1/10</t>
  </si>
  <si>
    <t>1/6</t>
  </si>
  <si>
    <t>1/4</t>
  </si>
  <si>
    <t>Kloakering</t>
  </si>
  <si>
    <t>1/3</t>
  </si>
  <si>
    <t>1/2</t>
  </si>
  <si>
    <t>Fælles</t>
  </si>
  <si>
    <t>Sum af areal</t>
  </si>
  <si>
    <t>2/3</t>
  </si>
  <si>
    <t>Separat</t>
  </si>
  <si>
    <t>Sum af befæstet areal*</t>
  </si>
  <si>
    <t>3/4</t>
  </si>
  <si>
    <r>
      <rPr>
        <b/>
        <sz val="11"/>
        <color theme="1"/>
        <rFont val="Calibri"/>
        <family val="2"/>
        <scheme val="minor"/>
      </rPr>
      <t>* Det befæstede areal</t>
    </r>
    <r>
      <rPr>
        <sz val="11"/>
        <color theme="1"/>
        <rFont val="Calibri"/>
        <family val="2"/>
        <scheme val="minor"/>
      </rPr>
      <t xml:space="preserve"> er den del af et givent areal, hvorfra</t>
    </r>
    <r>
      <rPr>
        <b/>
        <sz val="11"/>
        <color theme="1"/>
        <rFont val="Calibri"/>
        <family val="2"/>
        <scheme val="minor"/>
      </rPr>
      <t xml:space="preserve"> regnvandet ledes til kloakken</t>
    </r>
    <r>
      <rPr>
        <sz val="11"/>
        <color theme="1"/>
        <rFont val="Calibri"/>
        <family val="2"/>
        <scheme val="minor"/>
      </rPr>
      <t>.</t>
    </r>
  </si>
  <si>
    <r>
      <t xml:space="preserve">Dette gælder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areal, som </t>
    </r>
    <r>
      <rPr>
        <b/>
        <sz val="11"/>
        <color theme="1"/>
        <rFont val="Calibri"/>
        <family val="2"/>
        <scheme val="minor"/>
      </rPr>
      <t>håndteres lokalt</t>
    </r>
    <r>
      <rPr>
        <sz val="11"/>
        <color theme="1"/>
        <rFont val="Calibri"/>
        <family val="2"/>
        <scheme val="minor"/>
      </rPr>
      <t xml:space="preserve">  fx via en </t>
    </r>
    <r>
      <rPr>
        <b/>
        <sz val="11"/>
        <color theme="1"/>
        <rFont val="Calibri"/>
        <family val="2"/>
        <scheme val="minor"/>
      </rPr>
      <t>faskine</t>
    </r>
    <r>
      <rPr>
        <sz val="11"/>
        <color theme="1"/>
        <rFont val="Calibri"/>
        <family val="2"/>
        <scheme val="minor"/>
      </rPr>
      <t xml:space="preserve"> eller </t>
    </r>
    <r>
      <rPr>
        <b/>
        <sz val="11"/>
        <color theme="1"/>
        <rFont val="Calibri"/>
        <family val="2"/>
        <scheme val="minor"/>
      </rPr>
      <t>direkte ud på græsplænen.</t>
    </r>
  </si>
  <si>
    <t>Kloaktype</t>
  </si>
  <si>
    <t>Beregning af forsinkelsesbassin</t>
  </si>
  <si>
    <t>Rulleliste til reduceret areal</t>
  </si>
  <si>
    <t>Baseret på alder på Gladsaxe Kloakker</t>
  </si>
  <si>
    <t>Grundareal (indtast areal):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</si>
  <si>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</si>
  <si>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Klimafaktor</t>
  </si>
  <si>
    <t>Maximal afløbskoefficient (vælg fra liste):</t>
  </si>
  <si>
    <t>0,90</t>
  </si>
  <si>
    <t>Regnintensitet</t>
  </si>
  <si>
    <t>Tilløb</t>
  </si>
  <si>
    <t>Kloakering (vælg fra liste):</t>
  </si>
  <si>
    <t>Tilladt befæstet areal uden forsinkelse:</t>
  </si>
  <si>
    <t>0,70</t>
  </si>
  <si>
    <t>Fra DS 432</t>
  </si>
  <si>
    <t>Er der behov for at forsinke regnvandet
og/eller håndtere resterende regnvand lokalt**?</t>
  </si>
  <si>
    <t>0,60</t>
  </si>
  <si>
    <t>Minimum størrelse af forsinkelsesbassin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</si>
  <si>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</si>
  <si>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0,50</t>
  </si>
  <si>
    <t>Maksimal tilladte afledning til kloakken***:</t>
  </si>
  <si>
    <t>l/s</t>
  </si>
  <si>
    <t>0,40</t>
  </si>
  <si>
    <t>Fraløb</t>
  </si>
  <si>
    <t>0,30</t>
  </si>
  <si>
    <t>0,20</t>
  </si>
  <si>
    <t>0,10</t>
  </si>
  <si>
    <t>Sikkerhedsfaktor</t>
  </si>
  <si>
    <t>Tidsinterval (10min)</t>
  </si>
  <si>
    <t>s</t>
  </si>
  <si>
    <t>Overfladetyper</t>
  </si>
  <si>
    <t>*** Transporten af vand fra et forsinkelsesbassin til kloakken skal overholde den tilladte afløbsmængde pr. tid (l/s). Det er nødvendigt at regulere afløbsmængden f.eks. med en flowregulator/vandbremse, når der anlægges et forsinkelsesbassin.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</si>
</sst>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name val="Calibri"/>
      <family val="2"/>
      <scheme val="minor"/>
    </font>
    <font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6" xfId="0" applyFont="1" applyFill="1" applyBorder="1"/>
    <xf numFmtId="0" fontId="8" fillId="2" borderId="1" xfId="0" applyFont="1" applyFill="1" applyBorder="1"/>
    <xf numFmtId="2" fontId="9" fillId="2" borderId="15" xfId="0" applyNumberFormat="1" applyFont="1" applyFill="1" applyBorder="1" applyAlignment="1">
      <alignment horizontal="center"/>
    </xf>
    <xf numFmtId="0" fontId="8" fillId="2" borderId="17" xfId="0" applyFont="1" applyFill="1" applyBorder="1"/>
    <xf numFmtId="0" fontId="9" fillId="2" borderId="0" xfId="0" applyFont="1" applyFill="1"/>
    <xf numFmtId="2" fontId="9" fillId="2" borderId="12" xfId="0" applyNumberFormat="1" applyFont="1" applyFill="1" applyBorder="1" applyAlignment="1">
      <alignment horizontal="center"/>
    </xf>
    <xf numFmtId="0" fontId="9" fillId="2" borderId="14" xfId="0" applyFont="1" applyFill="1" applyBorder="1"/>
    <xf numFmtId="2" fontId="9" fillId="2" borderId="11" xfId="0" applyNumberFormat="1" applyFont="1" applyFill="1" applyBorder="1" applyAlignment="1">
      <alignment horizontal="center"/>
    </xf>
    <xf numFmtId="0" fontId="9" fillId="2" borderId="7" xfId="0" applyFont="1" applyFill="1" applyBorder="1"/>
    <xf numFmtId="0" fontId="9" fillId="2" borderId="8" xfId="0" applyFont="1" applyFill="1" applyBorder="1"/>
    <xf numFmtId="0" fontId="9" fillId="2" borderId="6" xfId="0" applyFont="1" applyFill="1" applyBorder="1"/>
    <xf numFmtId="2" fontId="9" fillId="2" borderId="13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9" fillId="2" borderId="10" xfId="0" applyFont="1" applyFill="1" applyBorder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 applyProtection="1">
      <alignment horizontal="left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center" vertical="top" wrapText="1"/>
    </xf>
    <xf numFmtId="4" fontId="4" fillId="2" borderId="0" xfId="0" applyNumberFormat="1" applyFont="1" applyFill="1" applyAlignment="1" applyProtection="1">
      <alignment horizontal="right"/>
      <protection locked="0"/>
    </xf>
    <xf numFmtId="3" fontId="4" fillId="2" borderId="0" xfId="0" applyNumberFormat="1" applyFont="1" applyFill="1" applyAlignment="1" applyProtection="1">
      <alignment horizontal="right"/>
      <protection locked="0"/>
    </xf>
    <xf numFmtId="3" fontId="4" fillId="2" borderId="0" xfId="0" applyNumberFormat="1" applyFont="1" applyFill="1" applyAlignment="1">
      <alignment horizontal="right"/>
    </xf>
    <xf numFmtId="0" fontId="5" fillId="2" borderId="18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/>
    </xf>
    <xf numFmtId="3" fontId="4" fillId="3" borderId="4" xfId="0" applyNumberFormat="1" applyFont="1" applyFill="1" applyBorder="1" applyAlignment="1" applyProtection="1">
      <alignment horizontal="right"/>
      <protection locked="0"/>
    </xf>
    <xf numFmtId="0" fontId="4" fillId="3" borderId="22" xfId="0" applyFont="1" applyFill="1" applyBorder="1" applyAlignment="1" applyProtection="1">
      <alignment horizontal="left"/>
      <protection locked="0"/>
    </xf>
    <xf numFmtId="4" fontId="4" fillId="3" borderId="5" xfId="0" applyNumberFormat="1" applyFont="1" applyFill="1" applyBorder="1" applyAlignment="1" applyProtection="1">
      <alignment horizontal="right"/>
      <protection locked="0"/>
    </xf>
    <xf numFmtId="3" fontId="4" fillId="3" borderId="5" xfId="0" applyNumberFormat="1" applyFont="1" applyFill="1" applyBorder="1" applyAlignment="1" applyProtection="1">
      <alignment horizontal="right"/>
      <protection locked="0"/>
    </xf>
    <xf numFmtId="4" fontId="4" fillId="3" borderId="2" xfId="0" applyNumberFormat="1" applyFont="1" applyFill="1" applyBorder="1" applyAlignment="1" applyProtection="1">
      <alignment horizontal="right"/>
      <protection locked="0"/>
    </xf>
    <xf numFmtId="3" fontId="4" fillId="3" borderId="2" xfId="0" applyNumberFormat="1" applyFont="1" applyFill="1" applyBorder="1" applyAlignment="1" applyProtection="1">
      <alignment horizontal="right"/>
      <protection locked="0"/>
    </xf>
    <xf numFmtId="0" fontId="9" fillId="2" borderId="25" xfId="0" applyFont="1" applyFill="1" applyBorder="1"/>
    <xf numFmtId="0" fontId="9" fillId="2" borderId="0" xfId="0" applyFont="1" applyFill="1" applyAlignment="1">
      <alignment horizontal="center"/>
    </xf>
    <xf numFmtId="0" fontId="9" fillId="2" borderId="27" xfId="0" applyFont="1" applyFill="1" applyBorder="1"/>
    <xf numFmtId="0" fontId="0" fillId="2" borderId="26" xfId="0" applyFill="1" applyBorder="1"/>
    <xf numFmtId="3" fontId="5" fillId="4" borderId="24" xfId="0" applyNumberFormat="1" applyFont="1" applyFill="1" applyBorder="1" applyAlignment="1">
      <alignment horizontal="right"/>
    </xf>
    <xf numFmtId="0" fontId="0" fillId="3" borderId="0" xfId="0" applyFill="1"/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3" fillId="2" borderId="28" xfId="0" applyFont="1" applyFill="1" applyBorder="1"/>
    <xf numFmtId="0" fontId="0" fillId="3" borderId="29" xfId="0" applyFill="1" applyBorder="1"/>
    <xf numFmtId="0" fontId="5" fillId="4" borderId="9" xfId="0" applyFont="1" applyFill="1" applyBorder="1"/>
    <xf numFmtId="0" fontId="3" fillId="2" borderId="30" xfId="0" applyFont="1" applyFill="1" applyBorder="1"/>
    <xf numFmtId="0" fontId="0" fillId="3" borderId="31" xfId="0" applyFill="1" applyBorder="1" applyAlignment="1">
      <alignment horizontal="right"/>
    </xf>
    <xf numFmtId="3" fontId="4" fillId="2" borderId="34" xfId="0" applyNumberFormat="1" applyFont="1" applyFill="1" applyBorder="1" applyAlignment="1">
      <alignment horizontal="right"/>
    </xf>
    <xf numFmtId="164" fontId="4" fillId="4" borderId="35" xfId="0" applyNumberFormat="1" applyFont="1" applyFill="1" applyBorder="1" applyAlignment="1">
      <alignment horizontal="right"/>
    </xf>
    <xf numFmtId="3" fontId="5" fillId="4" borderId="23" xfId="0" applyNumberFormat="1" applyFont="1" applyFill="1" applyBorder="1" applyAlignment="1">
      <alignment horizontal="right"/>
    </xf>
    <xf numFmtId="0" fontId="5" fillId="2" borderId="36" xfId="0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center" vertical="top" wrapText="1"/>
    </xf>
    <xf numFmtId="3" fontId="5" fillId="2" borderId="34" xfId="0" applyNumberFormat="1" applyFont="1" applyFill="1" applyBorder="1" applyAlignment="1">
      <alignment horizontal="right"/>
    </xf>
    <xf numFmtId="0" fontId="5" fillId="2" borderId="32" xfId="0" applyFont="1" applyFill="1" applyBorder="1"/>
    <xf numFmtId="164" fontId="4" fillId="2" borderId="33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7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11" fillId="4" borderId="0" xfId="0" applyFont="1" applyFill="1"/>
    <xf numFmtId="0" fontId="9" fillId="3" borderId="14" xfId="0" applyFont="1" applyFill="1" applyBorder="1"/>
    <xf numFmtId="0" fontId="9" fillId="3" borderId="7" xfId="0" applyFont="1" applyFill="1" applyBorder="1"/>
    <xf numFmtId="0" fontId="9" fillId="3" borderId="6" xfId="0" applyFont="1" applyFill="1" applyBorder="1"/>
    <xf numFmtId="0" fontId="0" fillId="2" borderId="0" xfId="0" applyFill="1" applyAlignment="1">
      <alignment wrapText="1"/>
    </xf>
    <xf numFmtId="0" fontId="3" fillId="4" borderId="36" xfId="0" applyFont="1" applyFill="1" applyBorder="1"/>
    <xf numFmtId="0" fontId="3" fillId="4" borderId="22" xfId="0" applyFont="1" applyFill="1" applyBorder="1"/>
    <xf numFmtId="0" fontId="3" fillId="4" borderId="34" xfId="0" applyFont="1" applyFill="1" applyBorder="1" applyAlignment="1">
      <alignment horizontal="right"/>
    </xf>
    <xf numFmtId="0" fontId="4" fillId="5" borderId="21" xfId="0" applyFont="1" applyFill="1" applyBorder="1" applyAlignment="1" applyProtection="1">
      <alignment horizontal="left"/>
      <protection locked="0"/>
    </xf>
    <xf numFmtId="4" fontId="4" fillId="5" borderId="4" xfId="0" applyNumberFormat="1" applyFont="1" applyFill="1" applyBorder="1" applyAlignment="1" applyProtection="1">
      <alignment horizontal="right"/>
      <protection locked="0"/>
    </xf>
    <xf numFmtId="0" fontId="4" fillId="5" borderId="22" xfId="0" applyFont="1" applyFill="1" applyBorder="1" applyAlignment="1" applyProtection="1">
      <alignment horizontal="left"/>
      <protection locked="0"/>
    </xf>
    <xf numFmtId="4" fontId="4" fillId="5" borderId="5" xfId="0" applyNumberFormat="1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wrapText="1"/>
    </xf>
    <xf numFmtId="0" fontId="3" fillId="4" borderId="38" xfId="0" applyFont="1" applyFill="1" applyBorder="1" applyAlignment="1">
      <alignment wrapText="1"/>
    </xf>
    <xf numFmtId="0" fontId="3" fillId="4" borderId="22" xfId="0" applyFont="1" applyFill="1" applyBorder="1" applyAlignment="1">
      <alignment wrapText="1"/>
    </xf>
    <xf numFmtId="0" fontId="3" fillId="4" borderId="37" xfId="0" applyFont="1" applyFill="1" applyBorder="1" applyAlignment="1">
      <alignment wrapText="1"/>
    </xf>
    <xf numFmtId="2" fontId="3" fillId="4" borderId="34" xfId="0" applyNumberFormat="1" applyFont="1" applyFill="1" applyBorder="1" applyAlignment="1">
      <alignment horizontal="right"/>
    </xf>
    <xf numFmtId="2" fontId="3" fillId="4" borderId="24" xfId="0" applyNumberFormat="1" applyFont="1" applyFill="1" applyBorder="1" applyAlignment="1">
      <alignment horizontal="right"/>
    </xf>
    <xf numFmtId="0" fontId="14" fillId="3" borderId="22" xfId="0" applyFont="1" applyFill="1" applyBorder="1" applyAlignment="1" applyProtection="1">
      <alignment horizontal="left"/>
      <protection locked="0"/>
    </xf>
    <xf numFmtId="4" fontId="14" fillId="3" borderId="5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ladsaxe.dk/kommunen/borger/miljoe-og-klima/vand-og-kloak/regnvand-og-lar" TargetMode="External"/><Relationship Id="rId2" Type="http://schemas.openxmlformats.org/officeDocument/2006/relationships/hyperlink" Target="https://webkort.gladsaxe.dk/spatialmap?mapheight=473.323&amp;mapwidth=1285&amp;label=&amp;ignorefavorite=true&amp;profile=borger_spildevandsplan_2021&amp;selectorgroups=sep_baggrundskort&amp;layers=theme-dtk_skaermkort_daempet_daf+theme-daf_dagi_kommuneinddeling+theme-fa_spildevandsplan21_kloakeringsp&amp;opacities=1+1+1&amp;mapext=709808.0327679672+6180504.811980788+726191.9672320328+6186495.188019212&amp;maprotation=" TargetMode="External"/><Relationship Id="rId1" Type="http://schemas.openxmlformats.org/officeDocument/2006/relationships/hyperlink" Target="https://webkort.gladsaxe.dk/spatialmap?mapheight=473.323&amp;mapwidth=1285&amp;label=&amp;ignorefavorite=true&amp;profile=borger_spildevandsplan_2021&amp;selectorgroups=sep_baggrundskort&amp;layers=theme-dtk_skaermkort_daempet_daf+theme-daf_dagi_kommuneinddeling+theme-fa_afloebskoeff&amp;opacities=1+1+1&amp;mapext=709808.016384+6180504.8059904+726191.983616+6186495.1940096&amp;maprotation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47625</xdr:rowOff>
    </xdr:from>
    <xdr:to>
      <xdr:col>5</xdr:col>
      <xdr:colOff>9525</xdr:colOff>
      <xdr:row>39</xdr:row>
      <xdr:rowOff>142875</xdr:rowOff>
    </xdr:to>
    <xdr:sp macro="" textlink="">
      <xdr:nvSpPr>
        <xdr:cNvPr id="4" name="Tekstbok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A1190-BA67-406C-BCB3-F354AE67ACD6}"/>
            </a:ext>
          </a:extLst>
        </xdr:cNvPr>
        <xdr:cNvSpPr txBox="1"/>
      </xdr:nvSpPr>
      <xdr:spPr>
        <a:xfrm>
          <a:off x="5903819" y="4496360"/>
          <a:ext cx="5311588" cy="48745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Ins="90000" rtlCol="0" anchor="ctr"/>
        <a:lstStyle/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Find din maksimale afløbskoefficient på </a:t>
          </a:r>
          <a:r>
            <a:rPr lang="da-DK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kortet her</a:t>
          </a:r>
          <a:endParaRPr lang="da-DK" sz="1100"/>
        </a:p>
      </xdr:txBody>
    </xdr:sp>
    <xdr:clientData/>
  </xdr:twoCellAnchor>
  <xdr:twoCellAnchor>
    <xdr:from>
      <xdr:col>1</xdr:col>
      <xdr:colOff>9525</xdr:colOff>
      <xdr:row>40</xdr:row>
      <xdr:rowOff>38100</xdr:rowOff>
    </xdr:from>
    <xdr:to>
      <xdr:col>5</xdr:col>
      <xdr:colOff>9525</xdr:colOff>
      <xdr:row>42</xdr:row>
      <xdr:rowOff>142875</xdr:rowOff>
    </xdr:to>
    <xdr:sp macro="" textlink="">
      <xdr:nvSpPr>
        <xdr:cNvPr id="2" name="Tekstbok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8BA489-340D-4159-AE38-C5E7BB40802D}"/>
            </a:ext>
          </a:extLst>
        </xdr:cNvPr>
        <xdr:cNvSpPr txBox="1"/>
      </xdr:nvSpPr>
      <xdr:spPr>
        <a:xfrm>
          <a:off x="5903819" y="5069541"/>
          <a:ext cx="5311588" cy="4857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Ins="90000" rtlCol="0" anchor="ctr"/>
        <a:lstStyle/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Find din kloakering på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kortet her</a:t>
          </a:r>
          <a:endParaRPr lang="da-DK" sz="1100"/>
        </a:p>
      </xdr:txBody>
    </xdr:sp>
    <xdr:clientData/>
  </xdr:twoCellAnchor>
  <xdr:twoCellAnchor>
    <xdr:from>
      <xdr:col>1</xdr:col>
      <xdr:colOff>14941</xdr:colOff>
      <xdr:row>43</xdr:row>
      <xdr:rowOff>29881</xdr:rowOff>
    </xdr:from>
    <xdr:to>
      <xdr:col>4</xdr:col>
      <xdr:colOff>926353</xdr:colOff>
      <xdr:row>48</xdr:row>
      <xdr:rowOff>149410</xdr:rowOff>
    </xdr:to>
    <xdr:sp macro="" textlink="">
      <xdr:nvSpPr>
        <xdr:cNvPr id="3" name="Tekstbok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D2CEBB-23AD-4DD5-BF6F-B617232C9942}"/>
            </a:ext>
          </a:extLst>
        </xdr:cNvPr>
        <xdr:cNvSpPr txBox="1"/>
      </xdr:nvSpPr>
      <xdr:spPr>
        <a:xfrm>
          <a:off x="194235" y="8919881"/>
          <a:ext cx="5774765" cy="105335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Ins="90000" rtlCol="0" anchor="ctr"/>
        <a:lstStyle/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Hvis muligt, kan du håndtere det resterende regnvand lokalt (LAR-løsning, fx et regnbed), frem for at etablere et forsinkelsesbassin</a:t>
          </a: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Læs mere her: </a:t>
          </a:r>
          <a:r>
            <a:rPr lang="da-DK" sz="1100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https://gladsaxe.dk/kommunen/borger/miljoe-og-klima/vand-og-kloak/regnvand-og-lar </a:t>
          </a:r>
          <a:endParaRPr lang="da-DK" sz="1100" u="sng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297657</xdr:colOff>
      <xdr:row>18</xdr:row>
      <xdr:rowOff>142876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161BCBDC-67BB-40B7-8F23-7F4E901A6CE6}"/>
            </a:ext>
          </a:extLst>
        </xdr:cNvPr>
        <xdr:cNvSpPr txBox="1"/>
      </xdr:nvSpPr>
      <xdr:spPr>
        <a:xfrm>
          <a:off x="609600" y="190500"/>
          <a:ext cx="8832057" cy="3381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6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Baggrundsinformation for beregning</a:t>
          </a:r>
          <a:r>
            <a:rPr lang="da-DK" sz="16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af forsinkelsesbassin</a:t>
          </a:r>
          <a:endParaRPr lang="da-DK" sz="16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Kloakeringen for ejendommen (fælles/separat)</a:t>
          </a:r>
          <a:r>
            <a:rPr lang="da-DK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har betydning for forsinkelsesbassinets dimensionering.</a:t>
          </a:r>
        </a:p>
        <a:p>
          <a:r>
            <a:rPr lang="da-DK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 beregnes med følgende:</a:t>
          </a:r>
        </a:p>
        <a:p>
          <a:endParaRPr lang="da-DK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FÆLLESKLOAKEREDE OMRÅDER:</a:t>
          </a:r>
        </a:p>
        <a:p>
          <a:r>
            <a:rPr lang="da-DK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Dimensionsgivende regnintensitet for et 10-års-regn, hvilket er 230 l/s/ha (fra DS 432)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Klimafaktor på 1,30 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(fra DS 432)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Afledningsret på 130 l/s/ha</a:t>
          </a:r>
          <a:endParaRPr lang="da-DK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SEPARATKLOAKEREDE OMRÅDER:</a:t>
          </a:r>
        </a:p>
        <a:p>
          <a:r>
            <a:rPr lang="da-DK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D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imensionsgivende </a:t>
          </a:r>
          <a:r>
            <a:rPr lang="da-DK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regnintentsitet for en 5-års-regn, hvilket er 190 l/s/ha (fra DS 432)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Klimafaktor på 1,25 (fra DS 432)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Afledningsret på 100 l/s/ha</a:t>
          </a:r>
        </a:p>
        <a:p>
          <a:endParaRPr lang="da-DK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1" u="sng">
              <a:effectLst/>
            </a:rPr>
            <a:t>BEGGE TILFÆLDE: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Statistisk sikkerhedsfaktor på 1,10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Et tidsinterval på 10 min. (det vil sige, at det antages at regnen strømmer fra det fjernest kloakerede sted på matriklen til regnvandskloakken på under 10 minutter)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8C1D-45C4-4E58-8298-EA0A75D8DFAB}">
  <dimension ref="A1:R51"/>
  <sheetViews>
    <sheetView tabSelected="1" zoomScale="85" zoomScaleNormal="85" workbookViewId="0">
      <selection activeCell="F33" sqref="F33"/>
    </sheetView>
  </sheetViews>
  <sheetFormatPr defaultColWidth="8.7109375" defaultRowHeight="15"/>
  <cols>
    <col min="1" max="1" width="2.5703125" style="2" customWidth="1"/>
    <col min="2" max="2" width="45.85546875" style="2" customWidth="1"/>
    <col min="3" max="3" width="14.140625" style="2" customWidth="1"/>
    <col min="4" max="4" width="9.5703125" style="2" customWidth="1"/>
    <col min="5" max="5" width="13.42578125" style="2" customWidth="1"/>
    <col min="6" max="6" width="8.7109375" style="2"/>
    <col min="7" max="7" width="60.5703125" style="2" customWidth="1"/>
    <col min="8" max="8" width="3" style="2" hidden="1" customWidth="1"/>
    <col min="9" max="9" width="3.85546875" style="2" hidden="1" customWidth="1"/>
    <col min="10" max="10" width="19.140625" style="2" bestFit="1" customWidth="1"/>
    <col min="11" max="11" width="20.28515625" style="2" hidden="1" customWidth="1"/>
    <col min="12" max="12" width="0" style="2" hidden="1" customWidth="1"/>
    <col min="13" max="13" width="24.85546875" style="2" hidden="1" customWidth="1"/>
    <col min="14" max="25" width="0" style="2" hidden="1" customWidth="1"/>
    <col min="26" max="16384" width="8.7109375" style="2"/>
  </cols>
  <sheetData>
    <row r="1" spans="1:15" ht="23.25">
      <c r="A1" s="1"/>
      <c r="B1" s="1" t="s">
        <v>0</v>
      </c>
      <c r="C1" s="1"/>
      <c r="I1" s="36"/>
      <c r="J1" s="36"/>
    </row>
    <row r="2" spans="1:15">
      <c r="I2" s="8"/>
      <c r="J2" s="37"/>
    </row>
    <row r="3" spans="1:15">
      <c r="A3" s="18"/>
      <c r="B3" s="3" t="s">
        <v>1</v>
      </c>
      <c r="C3" s="22"/>
      <c r="D3" s="22"/>
      <c r="E3" s="22"/>
      <c r="H3" s="8"/>
      <c r="I3" s="8"/>
      <c r="J3" s="37"/>
    </row>
    <row r="4" spans="1:15">
      <c r="A4" s="19"/>
      <c r="B4" s="62" t="s">
        <v>2</v>
      </c>
      <c r="C4" s="60"/>
      <c r="D4" s="61"/>
      <c r="E4" s="61"/>
      <c r="H4" s="8"/>
      <c r="I4" s="8"/>
      <c r="J4" s="37"/>
    </row>
    <row r="5" spans="1:15" ht="15.75" thickBot="1">
      <c r="A5" s="20"/>
      <c r="B5" s="20"/>
      <c r="C5" s="23"/>
      <c r="D5" s="24"/>
      <c r="E5" s="25"/>
      <c r="H5" s="8"/>
      <c r="I5" s="8"/>
      <c r="J5" s="37"/>
    </row>
    <row r="6" spans="1:15" ht="29.25" thickBot="1">
      <c r="A6" s="20"/>
      <c r="B6" s="26" t="s">
        <v>3</v>
      </c>
      <c r="C6" s="27" t="s">
        <v>4</v>
      </c>
      <c r="D6" s="28" t="s">
        <v>5</v>
      </c>
      <c r="E6" s="54" t="s">
        <v>6</v>
      </c>
      <c r="G6" s="7" t="s">
        <v>3</v>
      </c>
      <c r="H6" s="38"/>
      <c r="I6" s="4"/>
      <c r="J6" s="5" t="s">
        <v>7</v>
      </c>
    </row>
    <row r="7" spans="1:15">
      <c r="A7" s="20"/>
      <c r="B7" s="29"/>
      <c r="C7" s="74" t="s">
        <v>8</v>
      </c>
      <c r="D7" s="75" t="s">
        <v>9</v>
      </c>
      <c r="E7" s="55" t="s">
        <v>9</v>
      </c>
      <c r="G7" s="10" t="s">
        <v>10</v>
      </c>
      <c r="H7" s="13"/>
      <c r="J7" s="6">
        <v>1</v>
      </c>
    </row>
    <row r="8" spans="1:15" ht="15.75" thickBot="1">
      <c r="A8" s="20"/>
      <c r="B8" s="70" t="s">
        <v>11</v>
      </c>
      <c r="C8" s="71" t="s">
        <v>12</v>
      </c>
      <c r="D8" s="30"/>
      <c r="E8" s="51">
        <f>C8*D8</f>
        <v>0</v>
      </c>
      <c r="G8" s="12" t="s">
        <v>13</v>
      </c>
      <c r="H8" s="17"/>
      <c r="J8" s="9">
        <v>0.8</v>
      </c>
    </row>
    <row r="9" spans="1:15">
      <c r="A9" s="20"/>
      <c r="B9" s="72" t="s">
        <v>13</v>
      </c>
      <c r="C9" s="73" t="s">
        <v>14</v>
      </c>
      <c r="D9" s="33"/>
      <c r="E9" s="51">
        <f t="shared" ref="E9:E20" si="0">C9*D9</f>
        <v>0</v>
      </c>
      <c r="G9" s="14" t="s">
        <v>15</v>
      </c>
      <c r="J9" s="11">
        <v>0.6</v>
      </c>
    </row>
    <row r="10" spans="1:15">
      <c r="A10" s="20"/>
      <c r="B10" s="82"/>
      <c r="C10" s="83"/>
      <c r="D10" s="33"/>
      <c r="E10" s="51">
        <f t="shared" si="0"/>
        <v>0</v>
      </c>
      <c r="G10" s="12" t="s">
        <v>16</v>
      </c>
      <c r="J10" s="9">
        <v>0.1</v>
      </c>
    </row>
    <row r="11" spans="1:15" ht="15.75" thickBot="1">
      <c r="A11" s="20"/>
      <c r="B11" s="82"/>
      <c r="C11" s="83"/>
      <c r="D11" s="33"/>
      <c r="E11" s="51">
        <f t="shared" si="0"/>
        <v>0</v>
      </c>
      <c r="G11" s="16" t="s">
        <v>17</v>
      </c>
      <c r="H11" s="39"/>
      <c r="I11" s="39"/>
      <c r="J11" s="15" t="s">
        <v>18</v>
      </c>
    </row>
    <row r="12" spans="1:15">
      <c r="A12" s="20"/>
      <c r="B12" s="31"/>
      <c r="C12" s="32"/>
      <c r="D12" s="33"/>
      <c r="E12" s="51">
        <f t="shared" si="0"/>
        <v>0</v>
      </c>
      <c r="G12" s="8" t="s">
        <v>19</v>
      </c>
    </row>
    <row r="13" spans="1:15">
      <c r="A13" s="20"/>
      <c r="B13" s="31"/>
      <c r="C13" s="32"/>
      <c r="D13" s="33"/>
      <c r="E13" s="51">
        <f t="shared" si="0"/>
        <v>0</v>
      </c>
      <c r="O13" s="2" t="s">
        <v>20</v>
      </c>
    </row>
    <row r="14" spans="1:15">
      <c r="A14" s="20"/>
      <c r="B14" s="31"/>
      <c r="C14" s="32"/>
      <c r="D14" s="33"/>
      <c r="E14" s="51">
        <f t="shared" si="0"/>
        <v>0</v>
      </c>
      <c r="M14" s="42" t="s">
        <v>21</v>
      </c>
      <c r="O14" s="41">
        <f>IF(C31="1/10",1/10,IF(C31="1/6",1/6,IF(C31="1/4",1/4,IF(C31="1/3",1/3,IF(C31="1/2",1/2,IF(C31="2/3",2/3,IF(C31="3/4",3/4)))))))</f>
        <v>0.16666666666666666</v>
      </c>
    </row>
    <row r="15" spans="1:15">
      <c r="A15" s="20"/>
      <c r="B15" s="31"/>
      <c r="C15" s="32"/>
      <c r="D15" s="33"/>
      <c r="E15" s="51">
        <f t="shared" si="0"/>
        <v>0</v>
      </c>
      <c r="M15" s="43" t="s">
        <v>22</v>
      </c>
    </row>
    <row r="16" spans="1:15">
      <c r="A16" s="20"/>
      <c r="B16" s="31"/>
      <c r="C16" s="32"/>
      <c r="D16" s="33"/>
      <c r="E16" s="51">
        <f t="shared" si="0"/>
        <v>0</v>
      </c>
      <c r="M16" s="44" t="s">
        <v>23</v>
      </c>
    </row>
    <row r="17" spans="1:17">
      <c r="A17" s="20"/>
      <c r="B17" s="31"/>
      <c r="C17" s="32"/>
      <c r="D17" s="33"/>
      <c r="E17" s="51">
        <f t="shared" si="0"/>
        <v>0</v>
      </c>
      <c r="M17" s="44" t="s">
        <v>24</v>
      </c>
    </row>
    <row r="18" spans="1:17">
      <c r="A18" s="21"/>
      <c r="B18" s="31"/>
      <c r="C18" s="32"/>
      <c r="D18" s="33"/>
      <c r="E18" s="51">
        <f t="shared" si="0"/>
        <v>0</v>
      </c>
      <c r="M18" s="44" t="s">
        <v>25</v>
      </c>
      <c r="O18" s="2" t="s">
        <v>26</v>
      </c>
    </row>
    <row r="19" spans="1:17">
      <c r="B19" s="31"/>
      <c r="C19" s="32"/>
      <c r="D19" s="33"/>
      <c r="E19" s="51">
        <f t="shared" si="0"/>
        <v>0</v>
      </c>
      <c r="M19" s="44" t="s">
        <v>27</v>
      </c>
      <c r="O19" s="41" t="s">
        <v>22</v>
      </c>
    </row>
    <row r="20" spans="1:17">
      <c r="B20" s="31"/>
      <c r="C20" s="34"/>
      <c r="D20" s="35"/>
      <c r="E20" s="51">
        <f t="shared" si="0"/>
        <v>0</v>
      </c>
      <c r="M20" s="44" t="s">
        <v>28</v>
      </c>
      <c r="O20" s="41" t="s">
        <v>29</v>
      </c>
    </row>
    <row r="21" spans="1:17">
      <c r="B21" s="57" t="s">
        <v>30</v>
      </c>
      <c r="C21" s="58"/>
      <c r="D21" s="59">
        <f>SUM(D7:D19)</f>
        <v>0</v>
      </c>
      <c r="E21" s="56"/>
      <c r="M21" s="44" t="s">
        <v>31</v>
      </c>
      <c r="O21" s="41" t="s">
        <v>32</v>
      </c>
    </row>
    <row r="22" spans="1:17" ht="15.75" thickBot="1">
      <c r="B22" s="48" t="s">
        <v>33</v>
      </c>
      <c r="C22" s="52"/>
      <c r="D22" s="53"/>
      <c r="E22" s="40">
        <f>SUM(E8:E20)</f>
        <v>0</v>
      </c>
      <c r="M22" s="45" t="s">
        <v>34</v>
      </c>
    </row>
    <row r="23" spans="1:17">
      <c r="B23" s="2" t="s">
        <v>35</v>
      </c>
    </row>
    <row r="24" spans="1:17">
      <c r="B24" s="2" t="s">
        <v>36</v>
      </c>
    </row>
    <row r="25" spans="1:17">
      <c r="O25" s="2" t="s">
        <v>37</v>
      </c>
    </row>
    <row r="26" spans="1:17">
      <c r="O26" s="41">
        <f>IF(C32="Fælles",130,IF(C32="Separat",100))</f>
        <v>130</v>
      </c>
    </row>
    <row r="27" spans="1:17">
      <c r="O27" s="41"/>
    </row>
    <row r="28" spans="1:17" ht="25.5" customHeight="1">
      <c r="B28" s="1" t="s">
        <v>38</v>
      </c>
      <c r="M28" s="42" t="s">
        <v>39</v>
      </c>
      <c r="O28" s="2" t="s">
        <v>40</v>
      </c>
    </row>
    <row r="29" spans="1:17" ht="15.75" thickBot="1">
      <c r="M29" s="43" t="s">
        <v>22</v>
      </c>
    </row>
    <row r="30" spans="1:17" ht="17.25">
      <c r="B30" s="46" t="s">
        <v>41</v>
      </c>
      <c r="C30" s="47">
        <v>700</v>
      </c>
      <c r="D30" s="2" t="s">
        <v>42</v>
      </c>
      <c r="E30" s="66"/>
      <c r="K30" s="44" t="s">
        <v>12</v>
      </c>
      <c r="M30" s="2" t="s">
        <v>43</v>
      </c>
    </row>
    <row r="31" spans="1:17">
      <c r="B31" s="49" t="s">
        <v>44</v>
      </c>
      <c r="C31" s="50" t="s">
        <v>24</v>
      </c>
      <c r="K31" s="44" t="s">
        <v>45</v>
      </c>
      <c r="M31" s="41">
        <f>IF(C32="Fælles",1.3,IF(C32="Separat",1.25))</f>
        <v>1.3</v>
      </c>
      <c r="O31" s="2" t="s">
        <v>46</v>
      </c>
      <c r="Q31" s="2" t="s">
        <v>47</v>
      </c>
    </row>
    <row r="32" spans="1:17" ht="15.75" thickBot="1">
      <c r="B32" s="49" t="s">
        <v>48</v>
      </c>
      <c r="C32" s="50" t="s">
        <v>29</v>
      </c>
      <c r="E32" s="66"/>
      <c r="K32" s="44" t="s">
        <v>14</v>
      </c>
      <c r="O32" s="41">
        <f>IF(C32="Fælles",230,IF(C32="Separat",190))</f>
        <v>230</v>
      </c>
      <c r="Q32" s="41">
        <f>(O32*O37*O41*Q41*E22)/10000</f>
        <v>0</v>
      </c>
    </row>
    <row r="33" spans="2:18" ht="17.25">
      <c r="B33" s="79" t="s">
        <v>49</v>
      </c>
      <c r="C33" s="67">
        <f>ROUND(C30*O14,0)</f>
        <v>117</v>
      </c>
      <c r="D33" s="2" t="s">
        <v>42</v>
      </c>
      <c r="K33" s="44" t="s">
        <v>50</v>
      </c>
      <c r="O33" s="2" t="s">
        <v>51</v>
      </c>
    </row>
    <row r="34" spans="2:18" ht="30">
      <c r="B34" s="78" t="s">
        <v>52</v>
      </c>
      <c r="C34" s="69" t="str">
        <f>IF(E22&gt;C33,"JA",IF(E22&lt;=C33,"NEJ"))</f>
        <v>NEJ</v>
      </c>
      <c r="E34" s="66"/>
      <c r="K34" s="44" t="s">
        <v>53</v>
      </c>
    </row>
    <row r="35" spans="2:18" ht="17.25">
      <c r="B35" s="68" t="s">
        <v>54</v>
      </c>
      <c r="C35" s="80" t="str">
        <f>IF(E22&gt;C33,(Q32-Q37)/1000,IF(E22&lt;=C33,"Ikke behov"))</f>
        <v>Ikke behov</v>
      </c>
      <c r="D35" s="2" t="s">
        <v>55</v>
      </c>
      <c r="E35" s="66"/>
      <c r="K35" s="44" t="s">
        <v>56</v>
      </c>
    </row>
    <row r="36" spans="2:18" ht="15.75" thickBot="1">
      <c r="B36" s="77" t="s">
        <v>57</v>
      </c>
      <c r="C36" s="81" t="str">
        <f>IF(E22&gt;C33,C30/10000*O26*O14,IF(E22&lt;=C33,"Ikke behov"))</f>
        <v>Ikke behov</v>
      </c>
      <c r="D36" s="2" t="s">
        <v>58</v>
      </c>
      <c r="K36" s="45" t="s">
        <v>59</v>
      </c>
      <c r="O36" s="2" t="s">
        <v>43</v>
      </c>
      <c r="Q36" s="2" t="s">
        <v>60</v>
      </c>
    </row>
    <row r="37" spans="2:18">
      <c r="M37" s="44" t="s">
        <v>61</v>
      </c>
      <c r="O37" s="41">
        <f>IF(C32="Fælles",1.3,IF(C32="Separat",1.25))</f>
        <v>1.3</v>
      </c>
      <c r="Q37" s="41">
        <f>(C30*O14*O26*Q41)/10000</f>
        <v>910</v>
      </c>
    </row>
    <row r="38" spans="2:18">
      <c r="B38" s="3"/>
      <c r="M38" s="44" t="s">
        <v>62</v>
      </c>
      <c r="O38" s="2" t="s">
        <v>51</v>
      </c>
    </row>
    <row r="39" spans="2:18">
      <c r="M39" s="44" t="s">
        <v>63</v>
      </c>
    </row>
    <row r="40" spans="2:18">
      <c r="M40" s="45"/>
      <c r="O40" s="2" t="s">
        <v>64</v>
      </c>
      <c r="Q40" s="2" t="s">
        <v>65</v>
      </c>
    </row>
    <row r="41" spans="2:18">
      <c r="O41" s="41">
        <v>1.1000000000000001</v>
      </c>
      <c r="Q41" s="41">
        <v>600</v>
      </c>
      <c r="R41" s="2" t="s">
        <v>66</v>
      </c>
    </row>
    <row r="43" spans="2:18">
      <c r="M43" s="41" t="s">
        <v>67</v>
      </c>
      <c r="N43" s="41"/>
      <c r="O43" s="41"/>
    </row>
    <row r="44" spans="2:18">
      <c r="M44" s="41"/>
      <c r="N44" s="41"/>
      <c r="O44" s="41"/>
    </row>
    <row r="45" spans="2:18">
      <c r="B45" s="76"/>
      <c r="M45" s="63" t="s">
        <v>10</v>
      </c>
      <c r="N45" s="41"/>
      <c r="O45" s="41"/>
    </row>
    <row r="46" spans="2:18">
      <c r="M46" s="64" t="s">
        <v>13</v>
      </c>
      <c r="N46" s="41"/>
      <c r="O46" s="41"/>
    </row>
    <row r="47" spans="2:18">
      <c r="B47" s="76"/>
      <c r="M47" s="65" t="s">
        <v>15</v>
      </c>
      <c r="N47" s="41"/>
      <c r="O47" s="41"/>
    </row>
    <row r="48" spans="2:18">
      <c r="B48" s="76"/>
      <c r="M48" s="64" t="s">
        <v>16</v>
      </c>
      <c r="N48" s="41"/>
      <c r="O48" s="41"/>
    </row>
    <row r="51" spans="2:2" ht="90">
      <c r="B51" s="76" t="s">
        <v>68</v>
      </c>
    </row>
  </sheetData>
  <protectedRanges>
    <protectedRange sqref="A5:D5 A6:A17 B8:D20" name="Område4"/>
  </protectedRanges>
  <dataValidations count="5">
    <dataValidation type="list" allowBlank="1" showInputMessage="1" showErrorMessage="1" sqref="C4 C7" xr:uid="{D2152FEA-BB63-4E56-A421-851C76DDC157}">
      <formula1>$K$4:$K$10</formula1>
    </dataValidation>
    <dataValidation type="list" allowBlank="1" showInputMessage="1" showErrorMessage="1" sqref="C31" xr:uid="{696795A5-CD63-4179-B13A-23CEFA7D732D}">
      <formula1>$M$15:$M$22</formula1>
    </dataValidation>
    <dataValidation type="list" allowBlank="1" showInputMessage="1" showErrorMessage="1" sqref="I35" xr:uid="{B38A7BAB-8713-4BC3-AA66-189735C2C885}">
      <formula1>$M$29:$M$36</formula1>
    </dataValidation>
    <dataValidation type="list" allowBlank="1" showInputMessage="1" showErrorMessage="1" sqref="C32" xr:uid="{AA4D7629-E285-40E4-AE1D-933EA6336628}">
      <formula1>$O$19:$O$21</formula1>
    </dataValidation>
    <dataValidation type="list" allowBlank="1" showInputMessage="1" showErrorMessage="1" sqref="C8:C20" xr:uid="{378E10AC-B993-49D0-8814-F799ED1BDB92}">
      <formula1>$M$29:$M$39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9985-90A6-4780-A859-87AF34C62D7B}">
  <dimension ref="B21"/>
  <sheetViews>
    <sheetView workbookViewId="0">
      <selection activeCell="C26" sqref="C26"/>
    </sheetView>
  </sheetViews>
  <sheetFormatPr defaultColWidth="9.140625" defaultRowHeight="15"/>
  <cols>
    <col min="1" max="1" width="9.140625" style="2"/>
    <col min="2" max="2" width="43.85546875" style="2" customWidth="1"/>
    <col min="3" max="16384" width="9.140625" style="2"/>
  </cols>
  <sheetData>
    <row r="21" spans="2:2" ht="65.25" customHeight="1">
      <c r="B21" s="6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77a989-1fb9-48a1-9535-81dacefd0a76" xsi:nil="true"/>
    <KLIK_IKKE_JournaliseringsTidspunkter_SBSYSJournalisering xmlns="7a23a534-a8c2-431b-ac4b-4c182abcb536" xsi:nil="true"/>
    <KLIK_IKKE_JournaliseredeSager_SBSYSJournalisering xmlns="7a23a534-a8c2-431b-ac4b-4c182abcb536" xsi:nil="true"/>
    <Seneste_Journalisering_SBSYSJournalisering xmlns="7a23a534-a8c2-431b-ac4b-4c182abcb536" xsi:nil="true"/>
    <lcf76f155ced4ddcb4097134ff3c332f xmlns="7a23a534-a8c2-431b-ac4b-4c182abcb536">
      <Terms xmlns="http://schemas.microsoft.com/office/infopath/2007/PartnerControls"/>
    </lcf76f155ced4ddcb4097134ff3c332f>
    <Tidligere_Journaliseret_SBSYSJournalisering xmlns="7a23a534-a8c2-431b-ac4b-4c182abcb5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4DEAE8B4FD9744A6777AFB60C5B313" ma:contentTypeVersion="22" ma:contentTypeDescription="Opret et nyt dokument." ma:contentTypeScope="" ma:versionID="ee81bb96c7b6f127fcdcb149f1a71233">
  <xsd:schema xmlns:xsd="http://www.w3.org/2001/XMLSchema" xmlns:xs="http://www.w3.org/2001/XMLSchema" xmlns:p="http://schemas.microsoft.com/office/2006/metadata/properties" xmlns:ns2="7a23a534-a8c2-431b-ac4b-4c182abcb536" xmlns:ns3="6e77a989-1fb9-48a1-9535-81dacefd0a76" targetNamespace="http://schemas.microsoft.com/office/2006/metadata/properties" ma:root="true" ma:fieldsID="e323eadf99bdc93d519053b2eefd0d27" ns2:_="" ns3:_="">
    <xsd:import namespace="7a23a534-a8c2-431b-ac4b-4c182abcb536"/>
    <xsd:import namespace="6e77a989-1fb9-48a1-9535-81dacefd0a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idligere_Journaliseret_SBSYSJournalisering" minOccurs="0"/>
                <xsd:element ref="ns2:Seneste_Journalisering_SBSYSJournalisering" minOccurs="0"/>
                <xsd:element ref="ns2:KLIK_IKKE_JournaliseredeSager_SBSYSJournalisering" minOccurs="0"/>
                <xsd:element ref="ns2:KLIK_IKKE_JournaliseringsTidspunkter_SBSYSJournalis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3a534-a8c2-431b-ac4b-4c182abcb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0283723c-e588-4272-b5ee-68fdb59db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idligere_Journaliseret_SBSYSJournalisering" ma:index="24" nillable="true" ma:displayName="Tidligere_Journaliseret_SBSYSJournalisering" ma:description="Boolsk værdi om filen tidligere er blevet journaliseret" ma:hidden="true" ma:internalName="Tidligere_Journaliseret_SBSYSJournalisering" ma:readOnly="false">
      <xsd:simpleType>
        <xsd:restriction base="dms:Boolean"/>
      </xsd:simpleType>
    </xsd:element>
    <xsd:element name="Seneste_Journalisering_SBSYSJournalisering" ma:index="25" nillable="true" ma:displayName="Seneste_Journalisering_SBSYSJournalisering" ma:description="Dato og tidspunkt for den seneste journalisering. " ma:format="DateTime" ma:hidden="true" ma:internalName="Seneste_Journalisering_SBSYSJournalisering" ma:readOnly="false">
      <xsd:simpleType>
        <xsd:restriction base="dms:DateTime"/>
      </xsd:simpleType>
    </xsd:element>
    <xsd:element name="KLIK_IKKE_JournaliseredeSager_SBSYSJournalisering" ma:index="26" nillable="true" ma:displayName="KLIK_IKKE_JournaliseredeSager_SBSYSJournalisering" ma:description="Liste med sagsnumre for journalisering" ma:hidden="true" ma:internalName="KLIK_IKKE_JournaliseredeSager_SBSYSJournalisering" ma:readOnly="false">
      <xsd:simpleType>
        <xsd:restriction base="dms:Note"/>
      </xsd:simpleType>
    </xsd:element>
    <xsd:element name="KLIK_IKKE_JournaliseringsTidspunkter_SBSYSJournalisering" ma:index="27" nillable="true" ma:displayName="KLIK_IKKE_JournaliseringsTidspunkter_SBSYSJournalisering" ma:description="Liste med tidspunbter for journalisering" ma:hidden="true" ma:internalName="KLIK_IKKE_JournaliseringsTidspunkter_SBSYSJournalisering" ma:readOnly="fals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7a989-1fb9-48a1-9535-81dacefd0a7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e4a879-ca13-4cfb-958d-fd7846513702}" ma:internalName="TaxCatchAll" ma:showField="CatchAllData" ma:web="6e77a989-1fb9-48a1-9535-81dacefd0a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27ECBC-CF76-4BFA-8918-1B7A057666CC}"/>
</file>

<file path=customXml/itemProps2.xml><?xml version="1.0" encoding="utf-8"?>
<ds:datastoreItem xmlns:ds="http://schemas.openxmlformats.org/officeDocument/2006/customXml" ds:itemID="{72320B05-2128-4CED-AABA-9D9B8FD11B1F}"/>
</file>

<file path=customXml/itemProps3.xml><?xml version="1.0" encoding="utf-8"?>
<ds:datastoreItem xmlns:ds="http://schemas.openxmlformats.org/officeDocument/2006/customXml" ds:itemID="{64C40756-E4E2-4DD1-82BB-41A3124C6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Gladsaxe 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Gry Skibsted</dc:creator>
  <cp:keywords/>
  <dc:description/>
  <cp:lastModifiedBy/>
  <cp:revision/>
  <dcterms:created xsi:type="dcterms:W3CDTF">2014-11-11T08:37:08Z</dcterms:created>
  <dcterms:modified xsi:type="dcterms:W3CDTF">2024-09-04T11:53:56Z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0x010100944DEAE8B4FD9744A6777AFB60C5B313</vt:lpwstr>
  </property>
  <property fmtid="{D5CDD505-2E9C-101B-9397-08002B2CF9AE}" pid="3" name="MediaServiceImageTags">
    <vt:lpwstr/>
  </property>
</Properties>
</file>