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gladsaxe-my.sharepoint.com/personal/bibwal_gladsaxe_dk/Documents/Spildevand/Forsinkelsesbassin/"/>
    </mc:Choice>
  </mc:AlternateContent>
  <xr:revisionPtr revIDLastSave="70" documentId="11_7621DFDB0ADBA3EF445F318D26DFEEFE4B12D1E6" xr6:coauthVersionLast="47" xr6:coauthVersionMax="47" xr10:uidLastSave="{515171E1-A0B2-4909-AD1B-ACCA3023AFAB}"/>
  <bookViews>
    <workbookView xWindow="-120" yWindow="-120" windowWidth="29040" windowHeight="15840" xr2:uid="{00000000-000D-0000-FFFF-FFFF00000000}"/>
  </bookViews>
  <sheets>
    <sheet name="Ark1" sheetId="1" r:id="rId1"/>
  </sheets>
  <definedNames>
    <definedName name="_xlnm.Print_Area" localSheetId="0">'Ark1'!$B$1:$F$64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5" i="1" l="1"/>
  <c r="C34" i="1"/>
  <c r="C33" i="1"/>
  <c r="C41" i="1" l="1"/>
  <c r="O50" i="1"/>
  <c r="C42" i="1" l="1"/>
  <c r="C15" i="1"/>
  <c r="C44" i="1" l="1"/>
  <c r="C45" i="1" s="1"/>
  <c r="C47" i="1"/>
  <c r="B17" i="1"/>
</calcChain>
</file>

<file path=xl/sharedStrings.xml><?xml version="1.0" encoding="utf-8"?>
<sst xmlns="http://schemas.openxmlformats.org/spreadsheetml/2006/main" count="53" uniqueCount="46">
  <si>
    <t>Beregning af størrelse på forsinkelsesbassin</t>
  </si>
  <si>
    <t>Afløbsberegning</t>
  </si>
  <si>
    <r>
      <t>m</t>
    </r>
    <r>
      <rPr>
        <vertAlign val="superscript"/>
        <sz val="11"/>
        <color theme="1"/>
        <rFont val="Calibri"/>
        <family val="2"/>
        <scheme val="minor"/>
      </rPr>
      <t>2</t>
    </r>
  </si>
  <si>
    <t>Konstante faktorer til beregningen</t>
  </si>
  <si>
    <t>Regnintensitet</t>
  </si>
  <si>
    <t>l/s/ha</t>
  </si>
  <si>
    <t>Klimafaktor</t>
  </si>
  <si>
    <t>Tilløb</t>
  </si>
  <si>
    <t>s</t>
  </si>
  <si>
    <t>Fastsat tidsinterval (10 min)</t>
  </si>
  <si>
    <t>l</t>
  </si>
  <si>
    <t>Fraløb</t>
  </si>
  <si>
    <t>Kloaktype</t>
  </si>
  <si>
    <t>Separatkloakeret (100), fælleskloakeret (130)</t>
  </si>
  <si>
    <t>Fælles</t>
  </si>
  <si>
    <t>Separat</t>
  </si>
  <si>
    <t>Rulleliste til afløbskoefficient</t>
  </si>
  <si>
    <t>1/10</t>
  </si>
  <si>
    <t>1/6</t>
  </si>
  <si>
    <t>1/4</t>
  </si>
  <si>
    <t>1/3</t>
  </si>
  <si>
    <t>1/2</t>
  </si>
  <si>
    <t>2/3</t>
  </si>
  <si>
    <t>3/4</t>
  </si>
  <si>
    <t>Afløbskoefficient til beregning</t>
  </si>
  <si>
    <t>Værdi af B10:</t>
  </si>
  <si>
    <t>Rulleliste til Kloaktypevalg</t>
  </si>
  <si>
    <r>
      <t>m</t>
    </r>
    <r>
      <rPr>
        <vertAlign val="superscript"/>
        <sz val="11"/>
        <color theme="1"/>
        <rFont val="Calibri"/>
        <family val="2"/>
        <scheme val="minor"/>
      </rPr>
      <t>3</t>
    </r>
  </si>
  <si>
    <t>VÆLG</t>
  </si>
  <si>
    <t>Afløbskoefficient (Vælg fra liste):</t>
  </si>
  <si>
    <t>Størrelse af grund (indtast areal):</t>
  </si>
  <si>
    <t>Kloaktype: (Vælg fra liste):</t>
  </si>
  <si>
    <t>Indtast dine informationer i de hvide felter.</t>
  </si>
  <si>
    <t>l/s</t>
  </si>
  <si>
    <t>http://webkort.gladsaxe.dk/cbkort?selectorgroups=themecontainer%20forsyning%20sep_baggrundskort&amp;mapext=707305.6%206178053.6%20728694.4%206188946.4&amp;layers=theme-gladsaxe%20theme-gst-dtkskaerm_daempet%20theme-fa_afloebskoeff&amp;mapheight=856&amp;mapwidth=1675&amp;prof</t>
  </si>
  <si>
    <t>http://webkort.gladsaxe.dk/cbkort?selectorgroups=themecontainer%20forsyning%20sep_baggrundskort&amp;mapext=707305.6%206178053.6%20728694.4%206188946.4&amp;layers=theme-gladsaxe%20theme-gst-dtkskaerm_daempet%20theme-nv_faelles_kloak%20theme-nv_separat_kloakering&amp;m</t>
  </si>
  <si>
    <r>
      <t>Omregnet til m</t>
    </r>
    <r>
      <rPr>
        <b/>
        <vertAlign val="superscript"/>
        <sz val="11"/>
        <color theme="1"/>
        <rFont val="Calibri"/>
        <family val="2"/>
        <scheme val="minor"/>
      </rPr>
      <t>3</t>
    </r>
    <r>
      <rPr>
        <b/>
        <sz val="11"/>
        <color theme="1"/>
        <rFont val="Calibri"/>
        <family val="2"/>
        <scheme val="minor"/>
      </rPr>
      <t>:</t>
    </r>
  </si>
  <si>
    <t>Tilladt bebygget areal uden ekstra løsning til regnvand:</t>
  </si>
  <si>
    <t>Tilladte afløbsmængde:</t>
  </si>
  <si>
    <t>Størrelse af forsinkelsesbassin:</t>
  </si>
  <si>
    <t>Beregning af tilladt bebygget areal</t>
  </si>
  <si>
    <t>Resultater fremgår af grønne felter.</t>
  </si>
  <si>
    <t>Samlet areal der skal afledes regnvand fra:</t>
  </si>
  <si>
    <t>Variable faktorer til beregningen</t>
  </si>
  <si>
    <t>http://www.gladsaxe.dk/kommunen/borger/byg_og_bolig/din_bolig/regnvand_paa_din_grund/stoerrelse_paa_forsinkelsesbassin</t>
  </si>
  <si>
    <t>Statistisk sikkerhedsfaktor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</si>
</sst>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vertAlign val="superscript"/>
      <sz val="11"/>
      <color theme="1"/>
      <name val="Calibri"/>
      <family val="2"/>
      <scheme val="minor"/>
    </font>
    <font>
      <b/>
      <sz val="14"/>
      <color theme="1"/>
      <name val="Calibri"/>
      <family val="2"/>
      <scheme val="minor"/>
    </font>
    <font>
      <b/>
      <sz val="18"/>
      <color theme="1"/>
      <name val="Calibri"/>
      <family val="2"/>
      <scheme val="minor"/>
    </font>
    <font>
      <b/>
      <sz val="11"/>
      <color theme="1"/>
      <name val="Calibri"/>
      <family val="2"/>
      <scheme val="minor"/>
    </font>
    <font>
      <b/>
      <sz val="12"/>
      <color theme="1"/>
      <name val="Calibri"/>
      <family val="2"/>
      <scheme val="minor"/>
    </font>
    <font>
      <u/>
      <sz val="11"/>
      <color theme="10"/>
      <name val="Calibri"/>
      <family val="2"/>
    </font>
    <font>
      <sz val="11"/>
      <color rgb="FF002060"/>
      <name val="Calibri"/>
      <family val="2"/>
      <scheme val="minor"/>
    </font>
    <font>
      <b/>
      <vertAlign val="superscript"/>
      <sz val="11"/>
      <color theme="1"/>
      <name val="Calibri"/>
      <family val="2"/>
      <scheme val="minor"/>
    </font>
    <font>
      <b/>
      <u/>
      <sz val="14"/>
      <color theme="1"/>
      <name val="Calibri"/>
      <family val="2"/>
      <scheme val="minor"/>
    </font>
    <font>
      <u/>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64">
    <xf numFmtId="0" fontId="0" fillId="0" borderId="0" xfId="0"/>
    <xf numFmtId="0" fontId="6" fillId="2" borderId="0" xfId="1" applyFill="1" applyAlignment="1" applyProtection="1"/>
    <xf numFmtId="0" fontId="0" fillId="3" borderId="1" xfId="0" applyFill="1" applyBorder="1" applyProtection="1">
      <protection locked="0"/>
    </xf>
    <xf numFmtId="0" fontId="3" fillId="2" borderId="0" xfId="0" applyFont="1" applyFill="1" applyProtection="1"/>
    <xf numFmtId="0" fontId="0" fillId="2" borderId="0" xfId="0" applyFill="1" applyProtection="1"/>
    <xf numFmtId="0" fontId="2" fillId="2" borderId="0" xfId="0" applyFont="1" applyFill="1" applyProtection="1"/>
    <xf numFmtId="0" fontId="5" fillId="2" borderId="0" xfId="0" applyFont="1" applyFill="1" applyProtection="1"/>
    <xf numFmtId="0" fontId="0" fillId="2" borderId="0" xfId="0" applyFill="1" applyBorder="1" applyProtection="1"/>
    <xf numFmtId="0" fontId="0" fillId="2" borderId="0" xfId="0" applyFill="1" applyBorder="1" applyAlignment="1" applyProtection="1">
      <alignment horizontal="left"/>
    </xf>
    <xf numFmtId="0" fontId="0" fillId="2" borderId="2" xfId="0" applyFill="1" applyBorder="1" applyProtection="1"/>
    <xf numFmtId="0" fontId="0" fillId="2" borderId="3" xfId="0" applyFill="1" applyBorder="1" applyProtection="1"/>
    <xf numFmtId="0" fontId="0" fillId="2" borderId="4" xfId="0" applyFill="1" applyBorder="1" applyProtection="1"/>
    <xf numFmtId="0" fontId="4" fillId="2" borderId="0" xfId="0" applyFont="1" applyFill="1" applyAlignment="1" applyProtection="1">
      <alignment horizontal="left"/>
    </xf>
    <xf numFmtId="49" fontId="0" fillId="2" borderId="0" xfId="0" applyNumberFormat="1" applyFill="1" applyProtection="1"/>
    <xf numFmtId="0" fontId="0" fillId="2" borderId="3" xfId="0" applyFill="1" applyBorder="1" applyAlignment="1" applyProtection="1">
      <alignment horizontal="center"/>
    </xf>
    <xf numFmtId="49" fontId="0" fillId="2" borderId="3" xfId="0" applyNumberFormat="1" applyFill="1" applyBorder="1" applyAlignment="1" applyProtection="1">
      <alignment horizontal="center"/>
    </xf>
    <xf numFmtId="49" fontId="0" fillId="2" borderId="4" xfId="0" applyNumberFormat="1" applyFill="1" applyBorder="1" applyAlignment="1" applyProtection="1">
      <alignment horizontal="center"/>
    </xf>
    <xf numFmtId="0" fontId="0" fillId="2" borderId="0" xfId="0" applyFill="1" applyAlignment="1" applyProtection="1">
      <alignment horizontal="left"/>
    </xf>
    <xf numFmtId="0" fontId="0" fillId="2" borderId="0" xfId="0" applyFill="1" applyAlignment="1" applyProtection="1">
      <alignment horizontal="left"/>
    </xf>
    <xf numFmtId="0" fontId="6" fillId="2" borderId="0" xfId="1" applyFill="1" applyAlignment="1" applyProtection="1"/>
    <xf numFmtId="0" fontId="4" fillId="2" borderId="0" xfId="0" applyFont="1" applyFill="1" applyProtection="1"/>
    <xf numFmtId="0" fontId="6" fillId="2" borderId="0" xfId="1" applyFill="1" applyAlignment="1" applyProtection="1">
      <alignment horizontal="left"/>
    </xf>
    <xf numFmtId="0" fontId="0" fillId="2" borderId="0" xfId="0" applyFill="1" applyAlignment="1" applyProtection="1">
      <alignment horizontal="left"/>
    </xf>
    <xf numFmtId="0" fontId="6" fillId="2" borderId="0" xfId="1" applyFill="1" applyAlignment="1" applyProtection="1"/>
    <xf numFmtId="0" fontId="7" fillId="2" borderId="0" xfId="0" applyFont="1" applyFill="1" applyAlignment="1" applyProtection="1">
      <alignment horizontal="left"/>
    </xf>
    <xf numFmtId="0" fontId="0" fillId="2" borderId="0" xfId="0" applyFill="1" applyBorder="1" applyAlignment="1" applyProtection="1">
      <alignment horizontal="center"/>
    </xf>
    <xf numFmtId="49" fontId="0" fillId="2" borderId="0" xfId="0" applyNumberFormat="1" applyFill="1" applyBorder="1" applyAlignment="1" applyProtection="1">
      <alignment horizontal="center"/>
    </xf>
    <xf numFmtId="0" fontId="6" fillId="2" borderId="0" xfId="1" applyFill="1" applyBorder="1" applyAlignment="1" applyProtection="1"/>
    <xf numFmtId="1" fontId="0" fillId="4" borderId="0" xfId="0" applyNumberFormat="1" applyFill="1" applyBorder="1" applyProtection="1"/>
    <xf numFmtId="0" fontId="6" fillId="2" borderId="5" xfId="1" applyFill="1" applyBorder="1" applyAlignment="1" applyProtection="1"/>
    <xf numFmtId="0" fontId="0" fillId="2" borderId="5" xfId="0" applyFill="1" applyBorder="1" applyProtection="1"/>
    <xf numFmtId="0" fontId="5" fillId="2" borderId="5" xfId="0" applyFont="1" applyFill="1" applyBorder="1" applyProtection="1"/>
    <xf numFmtId="0" fontId="9" fillId="2" borderId="6" xfId="0" applyFont="1" applyFill="1" applyBorder="1" applyProtection="1"/>
    <xf numFmtId="0" fontId="0" fillId="2" borderId="7" xfId="0" applyFill="1" applyBorder="1" applyProtection="1"/>
    <xf numFmtId="0" fontId="0" fillId="2" borderId="8" xfId="0" applyFill="1" applyBorder="1" applyProtection="1"/>
    <xf numFmtId="0" fontId="0" fillId="2" borderId="9" xfId="0" applyFill="1" applyBorder="1" applyProtection="1"/>
    <xf numFmtId="0" fontId="0" fillId="2" borderId="10" xfId="0" applyFill="1" applyBorder="1" applyProtection="1"/>
    <xf numFmtId="0" fontId="6" fillId="2" borderId="10" xfId="1" applyFill="1" applyBorder="1" applyAlignment="1" applyProtection="1"/>
    <xf numFmtId="0" fontId="4" fillId="2" borderId="9" xfId="0" applyFont="1" applyFill="1" applyBorder="1" applyProtection="1"/>
    <xf numFmtId="0" fontId="0" fillId="2" borderId="11" xfId="0" applyFill="1" applyBorder="1" applyProtection="1"/>
    <xf numFmtId="0" fontId="6" fillId="2" borderId="12" xfId="1" applyFill="1" applyBorder="1" applyAlignment="1" applyProtection="1"/>
    <xf numFmtId="0" fontId="6" fillId="2" borderId="7" xfId="1" applyFill="1" applyBorder="1" applyAlignment="1" applyProtection="1"/>
    <xf numFmtId="0" fontId="6" fillId="2" borderId="8" xfId="1" applyFill="1" applyBorder="1" applyAlignment="1" applyProtection="1"/>
    <xf numFmtId="0" fontId="7" fillId="2" borderId="10" xfId="0" applyFont="1" applyFill="1" applyBorder="1" applyAlignment="1" applyProtection="1">
      <alignment horizontal="left"/>
    </xf>
    <xf numFmtId="0" fontId="0" fillId="2" borderId="10" xfId="0" applyFill="1" applyBorder="1" applyAlignment="1" applyProtection="1">
      <alignment horizontal="left"/>
    </xf>
    <xf numFmtId="0" fontId="4" fillId="2" borderId="0" xfId="0" applyFont="1" applyFill="1" applyBorder="1" applyAlignment="1" applyProtection="1">
      <alignment horizontal="left"/>
    </xf>
    <xf numFmtId="0" fontId="4" fillId="2" borderId="10" xfId="0" applyFont="1" applyFill="1" applyBorder="1" applyAlignment="1" applyProtection="1">
      <alignment horizontal="left"/>
    </xf>
    <xf numFmtId="0" fontId="0" fillId="2" borderId="12" xfId="0" applyFill="1" applyBorder="1" applyProtection="1"/>
    <xf numFmtId="0" fontId="6" fillId="2" borderId="0" xfId="1" applyFill="1" applyAlignment="1" applyProtection="1"/>
    <xf numFmtId="0" fontId="0" fillId="2" borderId="0" xfId="0" applyFill="1" applyAlignment="1" applyProtection="1">
      <alignment horizontal="left"/>
    </xf>
    <xf numFmtId="0" fontId="6" fillId="2" borderId="0" xfId="1" applyFill="1" applyAlignment="1" applyProtection="1"/>
    <xf numFmtId="0" fontId="0" fillId="2" borderId="0" xfId="0" applyFill="1" applyBorder="1" applyAlignment="1" applyProtection="1">
      <alignment horizontal="right"/>
    </xf>
    <xf numFmtId="2" fontId="0" fillId="2" borderId="0" xfId="0" applyNumberFormat="1" applyFill="1" applyBorder="1" applyProtection="1"/>
    <xf numFmtId="1" fontId="0" fillId="2" borderId="0" xfId="0" applyNumberFormat="1" applyFill="1" applyBorder="1" applyProtection="1"/>
    <xf numFmtId="0" fontId="0" fillId="3" borderId="1" xfId="0" applyFill="1" applyBorder="1" applyAlignment="1" applyProtection="1">
      <alignment horizontal="right"/>
      <protection locked="0"/>
    </xf>
    <xf numFmtId="2" fontId="0" fillId="4" borderId="0" xfId="0" applyNumberFormat="1" applyFill="1" applyBorder="1" applyAlignment="1" applyProtection="1">
      <alignment horizontal="right"/>
    </xf>
    <xf numFmtId="164" fontId="0" fillId="4" borderId="0" xfId="0" applyNumberFormat="1" applyFill="1" applyBorder="1" applyAlignment="1" applyProtection="1">
      <alignment horizontal="right"/>
    </xf>
    <xf numFmtId="0" fontId="6" fillId="2" borderId="0" xfId="1" applyFill="1" applyAlignment="1" applyProtection="1"/>
    <xf numFmtId="3" fontId="0" fillId="3" borderId="1" xfId="0" applyNumberFormat="1" applyFill="1" applyBorder="1" applyProtection="1">
      <protection locked="0"/>
    </xf>
    <xf numFmtId="0" fontId="6" fillId="2" borderId="0" xfId="1" applyFill="1" applyAlignment="1" applyProtection="1"/>
    <xf numFmtId="0" fontId="7" fillId="2" borderId="0" xfId="0" applyFont="1" applyFill="1" applyAlignment="1" applyProtection="1">
      <alignment horizontal="left"/>
    </xf>
    <xf numFmtId="0" fontId="0" fillId="2" borderId="0" xfId="0" applyFill="1" applyAlignment="1" applyProtection="1">
      <alignment horizontal="left"/>
    </xf>
    <xf numFmtId="0" fontId="10" fillId="2" borderId="9" xfId="0" applyFont="1" applyFill="1" applyBorder="1" applyAlignment="1">
      <alignment horizontal="left" wrapText="1"/>
    </xf>
    <xf numFmtId="0" fontId="10" fillId="2" borderId="0" xfId="0" applyFont="1" applyFill="1" applyBorder="1" applyAlignment="1">
      <alignment horizontal="left" wrapText="1"/>
    </xf>
  </cellXfs>
  <cellStyles count="2">
    <cellStyle name="Link" xfId="1" builtinId="8"/>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ebkort.gladsaxe.dk/spatialmap?selectorgroups=root+ledninger&amp;mapext=707350.4+6178469.6+728649.6+6188530.4&amp;layers=theme-gst-dtkskaerm_daempet+theme-nv_aflob_delledn+theme-gladsaxe&amp;mapheight=791&amp;mapwidth=1669&amp;label=&amp;profile=borger_avanceret&amp;ignorefav" TargetMode="External"/><Relationship Id="rId2" Type="http://schemas.openxmlformats.org/officeDocument/2006/relationships/hyperlink" Target="http://webkort.gladsaxe.dk/cbkort?selectorgroups=themecontainer%20forsyning%20sep_baggrundskort&amp;mapext=707305.6%206178053.6%20728694.4%206188946.4&amp;layers=theme-gladsaxe%20theme-gst-dtkskaerm_daempet%20theme-fa_afloebskoeff&amp;mapheight=856&amp;mapwidth=1675&amp;prof" TargetMode="External"/><Relationship Id="rId1" Type="http://schemas.openxmlformats.org/officeDocument/2006/relationships/hyperlink" Target="http://gladsaxe.dk/kommunen/borger/byg_og_bolig/din_bolig/regnvand_paa_din_grund/beregn_stoerrelsen_paa_forsinkelsesbassin?Purge=True" TargetMode="External"/></Relationships>
</file>

<file path=xl/drawings/drawing1.xml><?xml version="1.0" encoding="utf-8"?>
<xdr:wsDr xmlns:xdr="http://schemas.openxmlformats.org/drawingml/2006/spreadsheetDrawing" xmlns:a="http://schemas.openxmlformats.org/drawingml/2006/main">
  <xdr:twoCellAnchor>
    <xdr:from>
      <xdr:col>1</xdr:col>
      <xdr:colOff>40481</xdr:colOff>
      <xdr:row>55</xdr:row>
      <xdr:rowOff>9525</xdr:rowOff>
    </xdr:from>
    <xdr:to>
      <xdr:col>5</xdr:col>
      <xdr:colOff>466725</xdr:colOff>
      <xdr:row>72</xdr:row>
      <xdr:rowOff>152401</xdr:rowOff>
    </xdr:to>
    <xdr:sp macro="" textlink="">
      <xdr:nvSpPr>
        <xdr:cNvPr id="2" name="Tekstboks 1">
          <a:extLst>
            <a:ext uri="{FF2B5EF4-FFF2-40B4-BE49-F238E27FC236}">
              <a16:creationId xmlns:a16="http://schemas.microsoft.com/office/drawing/2014/main" id="{00000000-0008-0000-0000-000002000000}"/>
            </a:ext>
          </a:extLst>
        </xdr:cNvPr>
        <xdr:cNvSpPr txBox="1"/>
      </xdr:nvSpPr>
      <xdr:spPr>
        <a:xfrm>
          <a:off x="250031" y="9267825"/>
          <a:ext cx="8189119" cy="3381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a-DK" sz="1100" b="0" i="0" u="sng" strike="noStrike">
              <a:solidFill>
                <a:schemeClr val="dk1"/>
              </a:solidFill>
              <a:latin typeface="+mn-lt"/>
              <a:ea typeface="+mn-ea"/>
              <a:cs typeface="+mn-cs"/>
            </a:rPr>
            <a:t>Baggrundsinformation om beregningerne:</a:t>
          </a:r>
        </a:p>
        <a:p>
          <a:endParaRPr lang="da-DK" sz="1100" b="0" i="0" u="none" strike="noStrike">
            <a:solidFill>
              <a:schemeClr val="dk1"/>
            </a:solidFill>
            <a:latin typeface="+mn-lt"/>
            <a:ea typeface="+mn-ea"/>
            <a:cs typeface="+mn-cs"/>
          </a:endParaRPr>
        </a:p>
        <a:p>
          <a:r>
            <a:rPr lang="da-DK" sz="1100" b="0" i="0" u="none" strike="noStrike">
              <a:solidFill>
                <a:schemeClr val="dk1"/>
              </a:solidFill>
              <a:latin typeface="+mn-lt"/>
              <a:ea typeface="+mn-ea"/>
              <a:cs typeface="+mn-cs"/>
            </a:rPr>
            <a:t>Kloaktypen</a:t>
          </a:r>
          <a:r>
            <a:rPr lang="da-DK" sz="1100" b="0" i="0" u="none" strike="noStrike" baseline="0">
              <a:solidFill>
                <a:schemeClr val="dk1"/>
              </a:solidFill>
              <a:latin typeface="+mn-lt"/>
              <a:ea typeface="+mn-ea"/>
              <a:cs typeface="+mn-cs"/>
            </a:rPr>
            <a:t> har betydning for forsinkelsesbassinets dimensionering.</a:t>
          </a:r>
        </a:p>
        <a:p>
          <a:endParaRPr lang="da-DK" sz="1100" b="0" i="0" u="none" strike="noStrike" baseline="0">
            <a:solidFill>
              <a:schemeClr val="dk1"/>
            </a:solidFill>
            <a:latin typeface="+mn-lt"/>
            <a:ea typeface="+mn-ea"/>
            <a:cs typeface="+mn-cs"/>
          </a:endParaRPr>
        </a:p>
        <a:p>
          <a:r>
            <a:rPr lang="da-DK" sz="1100" b="0" i="0" u="none" strike="noStrike" baseline="0">
              <a:solidFill>
                <a:schemeClr val="dk1"/>
              </a:solidFill>
              <a:latin typeface="+mn-lt"/>
              <a:ea typeface="+mn-ea"/>
              <a:cs typeface="+mn-cs"/>
            </a:rPr>
            <a:t>I fælleskloakerede områder:</a:t>
          </a:r>
        </a:p>
        <a:p>
          <a:r>
            <a:rPr lang="da-DK" sz="1100" b="0" i="0" u="none" strike="noStrike" baseline="0">
              <a:solidFill>
                <a:schemeClr val="dk1"/>
              </a:solidFill>
              <a:latin typeface="+mn-lt"/>
              <a:ea typeface="+mn-ea"/>
              <a:cs typeface="+mn-cs"/>
            </a:rPr>
            <a:t>- Må man aflede 130 l/s/ha til fælleskloakken</a:t>
          </a:r>
        </a:p>
        <a:p>
          <a:r>
            <a:rPr lang="da-DK" sz="1100" b="0" i="0" u="none" strike="noStrike" baseline="0">
              <a:solidFill>
                <a:schemeClr val="dk1"/>
              </a:solidFill>
              <a:latin typeface="+mn-lt"/>
              <a:ea typeface="+mn-ea"/>
              <a:cs typeface="+mn-cs"/>
            </a:rPr>
            <a:t>- Der regnes med en dimensionsgivende regnintensitet for en 10-års-regn, hvilket er 230 l/s/ha.</a:t>
          </a:r>
        </a:p>
        <a:p>
          <a:r>
            <a:rPr lang="da-DK" sz="1100" b="0" i="0" u="none" strike="noStrike" baseline="0">
              <a:solidFill>
                <a:schemeClr val="dk1"/>
              </a:solidFill>
              <a:latin typeface="+mn-lt"/>
              <a:ea typeface="+mn-ea"/>
              <a:cs typeface="+mn-cs"/>
            </a:rPr>
            <a:t>- Regnes med en klimafaktor på 1,3</a:t>
          </a:r>
        </a:p>
        <a:p>
          <a:endParaRPr lang="da-DK" sz="1100" b="0" i="0" u="none" strike="noStrike" baseline="0">
            <a:solidFill>
              <a:schemeClr val="dk1"/>
            </a:solidFill>
            <a:latin typeface="+mn-lt"/>
            <a:ea typeface="+mn-ea"/>
            <a:cs typeface="+mn-cs"/>
          </a:endParaRPr>
        </a:p>
        <a:p>
          <a:r>
            <a:rPr lang="da-DK" sz="1100" b="0" i="0" u="none" strike="noStrike" baseline="0">
              <a:solidFill>
                <a:schemeClr val="dk1"/>
              </a:solidFill>
              <a:latin typeface="+mn-lt"/>
              <a:ea typeface="+mn-ea"/>
              <a:cs typeface="+mn-cs"/>
            </a:rPr>
            <a:t>I separatkloakerede områder:</a:t>
          </a:r>
        </a:p>
        <a:p>
          <a:r>
            <a:rPr lang="da-DK" sz="1100" b="0" i="0" u="none" strike="noStrike" baseline="0">
              <a:solidFill>
                <a:schemeClr val="dk1"/>
              </a:solidFill>
              <a:latin typeface="+mn-lt"/>
              <a:ea typeface="+mn-ea"/>
              <a:cs typeface="+mn-cs"/>
            </a:rPr>
            <a:t>- Må man aflede 100 l/s/ha til regnvandskloakken</a:t>
          </a:r>
        </a:p>
        <a:p>
          <a:r>
            <a:rPr lang="da-DK" sz="1100" b="0" i="0" u="none" strike="noStrike" baseline="0">
              <a:solidFill>
                <a:schemeClr val="dk1"/>
              </a:solidFill>
              <a:latin typeface="+mn-lt"/>
              <a:ea typeface="+mn-ea"/>
              <a:cs typeface="+mn-cs"/>
            </a:rPr>
            <a:t>- Der regnes med en </a:t>
          </a:r>
          <a:r>
            <a:rPr lang="da-DK" sz="1100" b="0" i="0" baseline="0">
              <a:solidFill>
                <a:schemeClr val="dk1"/>
              </a:solidFill>
              <a:effectLst/>
              <a:latin typeface="+mn-lt"/>
              <a:ea typeface="+mn-ea"/>
              <a:cs typeface="+mn-cs"/>
            </a:rPr>
            <a:t>dimensionsgivende </a:t>
          </a:r>
          <a:r>
            <a:rPr lang="da-DK" sz="1100" b="0" i="0" u="none" strike="noStrike" baseline="0">
              <a:solidFill>
                <a:schemeClr val="dk1"/>
              </a:solidFill>
              <a:latin typeface="+mn-lt"/>
              <a:ea typeface="+mn-ea"/>
              <a:cs typeface="+mn-cs"/>
            </a:rPr>
            <a:t>regnintentsitet for en 5-års-regn, hvilket er 190 l/s/ha.</a:t>
          </a:r>
        </a:p>
        <a:p>
          <a:r>
            <a:rPr lang="da-DK" sz="1100" b="0" i="0" baseline="0">
              <a:solidFill>
                <a:schemeClr val="dk1"/>
              </a:solidFill>
              <a:effectLst/>
              <a:latin typeface="+mn-lt"/>
              <a:ea typeface="+mn-ea"/>
              <a:cs typeface="+mn-cs"/>
            </a:rPr>
            <a:t>- Regnes med en klimafaktor på 1,25</a:t>
          </a:r>
        </a:p>
        <a:p>
          <a:endParaRPr lang="da-DK"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a-DK">
              <a:effectLst/>
            </a:rPr>
            <a:t>I be</a:t>
          </a:r>
          <a:r>
            <a:rPr lang="da-DK" sz="1100">
              <a:solidFill>
                <a:schemeClr val="dk1"/>
              </a:solidFill>
              <a:effectLst/>
              <a:latin typeface="+mn-lt"/>
              <a:ea typeface="+mn-ea"/>
              <a:cs typeface="+mn-cs"/>
            </a:rPr>
            <a:t>gge tilfælde:</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da-DK" sz="1100" b="0" i="0" baseline="0">
              <a:solidFill>
                <a:schemeClr val="dk1"/>
              </a:solidFill>
              <a:effectLst/>
              <a:latin typeface="+mn-lt"/>
              <a:ea typeface="+mn-ea"/>
              <a:cs typeface="+mn-cs"/>
            </a:rPr>
            <a:t>- Regnes med en  statistisk sikkerhedsfaktor på 1,1</a:t>
          </a:r>
        </a:p>
        <a:p>
          <a:pPr marL="0" marR="0" indent="0" defTabSz="914400" eaLnBrk="1" fontAlgn="auto" latinLnBrk="0" hangingPunct="1">
            <a:lnSpc>
              <a:spcPct val="100000"/>
            </a:lnSpc>
            <a:spcBef>
              <a:spcPts val="0"/>
            </a:spcBef>
            <a:spcAft>
              <a:spcPts val="0"/>
            </a:spcAft>
            <a:buClrTx/>
            <a:buSzTx/>
            <a:buFontTx/>
            <a:buNone/>
            <a:tabLst/>
            <a:defRPr/>
          </a:pPr>
          <a:r>
            <a:rPr lang="da-DK" sz="1100" b="0" i="0" baseline="0">
              <a:solidFill>
                <a:schemeClr val="dk1"/>
              </a:solidFill>
              <a:effectLst/>
              <a:latin typeface="+mn-lt"/>
              <a:ea typeface="+mn-ea"/>
              <a:cs typeface="+mn-cs"/>
            </a:rPr>
            <a:t>- Et tidsinterval på 10min - det vil sige, at det antages at regnen strømmer fra det fjernest kloakerede sted på matriklen, til regnvandskloakken på under 10 minutter. </a:t>
          </a:r>
        </a:p>
      </xdr:txBody>
    </xdr:sp>
    <xdr:clientData/>
  </xdr:twoCellAnchor>
  <xdr:twoCellAnchor>
    <xdr:from>
      <xdr:col>1</xdr:col>
      <xdr:colOff>902497</xdr:colOff>
      <xdr:row>48</xdr:row>
      <xdr:rowOff>176213</xdr:rowOff>
    </xdr:from>
    <xdr:to>
      <xdr:col>4</xdr:col>
      <xdr:colOff>1166814</xdr:colOff>
      <xdr:row>53</xdr:row>
      <xdr:rowOff>23813</xdr:rowOff>
    </xdr:to>
    <xdr:sp macro="" textlink="">
      <xdr:nvSpPr>
        <xdr:cNvPr id="3" name="Tekstfelt 2">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902497" y="6450807"/>
          <a:ext cx="5276848" cy="8001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u="sng"/>
            <a:t>Forklaring til tilladte afløbsmængde:</a:t>
          </a:r>
        </a:p>
        <a:p>
          <a:r>
            <a:rPr lang="da-DK" sz="1100"/>
            <a:t>Transporten af vand fra forsinkelsesbassin til kloak skal overholde den tilladte afløbsmængde pr. tid (l/s)</a:t>
          </a:r>
          <a:r>
            <a:rPr lang="da-DK" sz="1100" baseline="0"/>
            <a:t> og det er evt. nødvendigt at regulere afløbsmængden  f.eks. med en flowregulator. Læs mere om forskellige løsninger til regulering af afløbsmængden i afsnittet "Sådan regulerer du afløbsmængden" på </a:t>
          </a:r>
          <a:r>
            <a:rPr lang="da-DK" sz="1100" u="sng" baseline="0">
              <a:solidFill>
                <a:srgbClr val="0000FF"/>
              </a:solidFill>
            </a:rPr>
            <a:t>hjemmesiden</a:t>
          </a:r>
          <a:r>
            <a:rPr lang="da-DK" sz="1100" baseline="0"/>
            <a:t>.</a:t>
          </a:r>
          <a:endParaRPr lang="da-DK" sz="1100"/>
        </a:p>
      </xdr:txBody>
    </xdr:sp>
    <xdr:clientData/>
  </xdr:twoCellAnchor>
  <xdr:twoCellAnchor>
    <xdr:from>
      <xdr:col>1</xdr:col>
      <xdr:colOff>876300</xdr:colOff>
      <xdr:row>10</xdr:row>
      <xdr:rowOff>142875</xdr:rowOff>
    </xdr:from>
    <xdr:to>
      <xdr:col>4</xdr:col>
      <xdr:colOff>1181100</xdr:colOff>
      <xdr:row>13</xdr:row>
      <xdr:rowOff>66675</xdr:rowOff>
    </xdr:to>
    <xdr:sp macro="" textlink="">
      <xdr:nvSpPr>
        <xdr:cNvPr id="4" name="Tekstboks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876300" y="2343150"/>
          <a:ext cx="4857750" cy="495300"/>
        </a:xfrm>
        <a:prstGeom prst="rect">
          <a:avLst/>
        </a:prstGeom>
        <a:solidFill>
          <a:schemeClr val="accent1">
            <a:lumMod val="20000"/>
            <a:lumOff val="80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Ins="90000" rtlCol="0" anchor="t"/>
        <a:lstStyle/>
        <a:p>
          <a:r>
            <a:rPr lang="da-DK" sz="1100"/>
            <a:t>Afløbskoefficienten</a:t>
          </a:r>
          <a:r>
            <a:rPr lang="da-DK" sz="1100" baseline="0"/>
            <a:t> er afhængig af din adresse</a:t>
          </a:r>
          <a:r>
            <a:rPr lang="da-DK" sz="1100"/>
            <a:t>. Afløbskoefficienten for din adresse kan du finde på </a:t>
          </a:r>
          <a:r>
            <a:rPr lang="da-DK" sz="1100" u="sng">
              <a:solidFill>
                <a:srgbClr val="0000FF"/>
              </a:solidFill>
            </a:rPr>
            <a:t>kortet her</a:t>
          </a:r>
          <a:r>
            <a:rPr lang="da-DK" sz="1100"/>
            <a:t>.</a:t>
          </a:r>
        </a:p>
      </xdr:txBody>
    </xdr:sp>
    <xdr:clientData/>
  </xdr:twoCellAnchor>
  <xdr:twoCellAnchor>
    <xdr:from>
      <xdr:col>1</xdr:col>
      <xdr:colOff>876300</xdr:colOff>
      <xdr:row>22</xdr:row>
      <xdr:rowOff>85725</xdr:rowOff>
    </xdr:from>
    <xdr:to>
      <xdr:col>4</xdr:col>
      <xdr:colOff>1154906</xdr:colOff>
      <xdr:row>25</xdr:row>
      <xdr:rowOff>0</xdr:rowOff>
    </xdr:to>
    <xdr:sp macro="" textlink="">
      <xdr:nvSpPr>
        <xdr:cNvPr id="6" name="Tekstboks 5">
          <a:hlinkClick xmlns:r="http://schemas.openxmlformats.org/officeDocument/2006/relationships" r:id="rId3"/>
          <a:extLst>
            <a:ext uri="{FF2B5EF4-FFF2-40B4-BE49-F238E27FC236}">
              <a16:creationId xmlns:a16="http://schemas.microsoft.com/office/drawing/2014/main" id="{00000000-0008-0000-0000-000006000000}"/>
            </a:ext>
          </a:extLst>
        </xdr:cNvPr>
        <xdr:cNvSpPr txBox="1"/>
      </xdr:nvSpPr>
      <xdr:spPr>
        <a:xfrm>
          <a:off x="876300" y="4252913"/>
          <a:ext cx="5291137" cy="545306"/>
        </a:xfrm>
        <a:prstGeom prst="rect">
          <a:avLst/>
        </a:prstGeom>
        <a:solidFill>
          <a:schemeClr val="accent1">
            <a:lumMod val="20000"/>
            <a:lumOff val="80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Ins="90000" rtlCol="0" anchor="t"/>
        <a:lstStyle/>
        <a:p>
          <a:r>
            <a:rPr lang="da-DK" sz="1100"/>
            <a:t>Kloaktypen afhænger af din adresse. Du kan finde information om hvilken kloaktype der er på din adresse ved at klikke på </a:t>
          </a:r>
          <a:r>
            <a:rPr lang="da-DK" sz="1100" b="0" i="0" u="sng">
              <a:solidFill>
                <a:srgbClr val="0000FF"/>
              </a:solidFill>
              <a:effectLst/>
              <a:latin typeface="+mn-lt"/>
              <a:ea typeface="+mn-ea"/>
              <a:cs typeface="+mn-cs"/>
            </a:rPr>
            <a:t>kortet her</a:t>
          </a:r>
          <a:r>
            <a:rPr lang="da-DK" sz="1100"/>
            <a:t>. </a:t>
          </a:r>
        </a:p>
      </xdr:txBody>
    </xdr:sp>
    <xdr:clientData/>
  </xdr:twoCellAnchor>
  <xdr:twoCellAnchor>
    <xdr:from>
      <xdr:col>1</xdr:col>
      <xdr:colOff>885825</xdr:colOff>
      <xdr:row>27</xdr:row>
      <xdr:rowOff>114300</xdr:rowOff>
    </xdr:from>
    <xdr:to>
      <xdr:col>4</xdr:col>
      <xdr:colOff>1150142</xdr:colOff>
      <xdr:row>29</xdr:row>
      <xdr:rowOff>85726</xdr:rowOff>
    </xdr:to>
    <xdr:sp macro="" textlink="">
      <xdr:nvSpPr>
        <xdr:cNvPr id="7" name="Tekstfelt 6">
          <a:extLst>
            <a:ext uri="{FF2B5EF4-FFF2-40B4-BE49-F238E27FC236}">
              <a16:creationId xmlns:a16="http://schemas.microsoft.com/office/drawing/2014/main" id="{00000000-0008-0000-0000-000007000000}"/>
            </a:ext>
          </a:extLst>
        </xdr:cNvPr>
        <xdr:cNvSpPr txBox="1"/>
      </xdr:nvSpPr>
      <xdr:spPr>
        <a:xfrm>
          <a:off x="885825" y="5962650"/>
          <a:ext cx="5283992" cy="35242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Herover skal du indtaste det </a:t>
          </a:r>
          <a:r>
            <a:rPr lang="da-DK" sz="1100" u="sng"/>
            <a:t>samlede</a:t>
          </a:r>
          <a:r>
            <a:rPr lang="da-DK" sz="1100"/>
            <a:t> areal på</a:t>
          </a:r>
          <a:r>
            <a:rPr lang="da-DK" sz="1100" baseline="0"/>
            <a:t> grunden hvorfra der skal afledes regnvand.</a:t>
          </a:r>
          <a:r>
            <a:rPr lang="da-DK" sz="1100"/>
            <a:t> </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ladsaxe.dk/kommunen/borger/byg_og_bolig/din_bolig/regnvand_paa_din_grund/stoerrelse_paa_forsinkelsesbassin" TargetMode="External"/><Relationship Id="rId2" Type="http://schemas.openxmlformats.org/officeDocument/2006/relationships/hyperlink" Target="http://webkort.gladsaxe.dk/cbkort?selectorgroups=themecontainer%20forsyning%20sep_baggrundskort&amp;mapext=707305.6%206178053.6%20728694.4%206188946.4&amp;layers=theme-gladsaxe%20theme-gst-dtkskaerm_daempet%20theme-nv_faelles_kloak%20theme-nv_separat_kloakering&amp;m" TargetMode="External"/><Relationship Id="rId1" Type="http://schemas.openxmlformats.org/officeDocument/2006/relationships/hyperlink" Target="http://webkort.gladsaxe.dk/cbkort?selectorgroups=themecontainer%20forsyning%20sep_baggrundskort&amp;mapext=707305.6%206178053.6%20728694.4%206188946.4&amp;layers=theme-gladsaxe%20theme-gst-dtkskaerm_daempet%20theme-fa_afloebskoeff&amp;mapheight=856&amp;mapwidth=1675&amp;pr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59"/>
  <sheetViews>
    <sheetView tabSelected="1" topLeftCell="A13" zoomScaleNormal="100" workbookViewId="0">
      <selection activeCell="E46" sqref="E46"/>
    </sheetView>
  </sheetViews>
  <sheetFormatPr defaultColWidth="9.140625" defaultRowHeight="15" x14ac:dyDescent="0.25"/>
  <cols>
    <col min="1" max="1" width="3.140625" style="4" customWidth="1"/>
    <col min="2" max="2" width="57" style="4" customWidth="1"/>
    <col min="3" max="3" width="31.140625" style="4" bestFit="1" customWidth="1"/>
    <col min="4" max="4" width="9.140625" style="4"/>
    <col min="5" max="5" width="19.140625" style="4" customWidth="1"/>
    <col min="6" max="6" width="7.85546875" style="4" customWidth="1"/>
    <col min="7" max="7" width="20.140625" style="4" customWidth="1"/>
    <col min="8" max="11" width="9.140625" style="4" customWidth="1"/>
    <col min="12" max="12" width="10" style="4" hidden="1" customWidth="1"/>
    <col min="13" max="13" width="9.140625" style="4" hidden="1" customWidth="1"/>
    <col min="14" max="14" width="27.140625" style="4" hidden="1" customWidth="1"/>
    <col min="15" max="15" width="33.140625" style="4" hidden="1" customWidth="1"/>
    <col min="16" max="27" width="9.140625" style="4"/>
    <col min="28" max="28" width="50.42578125" style="4" customWidth="1"/>
    <col min="29" max="29" width="9.140625" style="4"/>
    <col min="30" max="30" width="25.85546875" style="4" customWidth="1"/>
    <col min="31" max="16384" width="9.140625" style="4"/>
  </cols>
  <sheetData>
    <row r="1" spans="2:37" ht="23.25" x14ac:dyDescent="0.35">
      <c r="B1" s="3" t="s">
        <v>1</v>
      </c>
      <c r="AB1" s="3"/>
    </row>
    <row r="2" spans="2:37" ht="18.75" x14ac:dyDescent="0.3">
      <c r="B2" s="5"/>
      <c r="AB2" s="5"/>
    </row>
    <row r="3" spans="2:37" ht="15.75" x14ac:dyDescent="0.25">
      <c r="B3" s="6" t="s">
        <v>32</v>
      </c>
      <c r="AB3" s="6"/>
    </row>
    <row r="4" spans="2:37" ht="15.75" x14ac:dyDescent="0.25">
      <c r="B4" s="6" t="s">
        <v>41</v>
      </c>
      <c r="C4" s="7"/>
      <c r="D4" s="7"/>
      <c r="E4" s="7"/>
      <c r="AB4" s="6"/>
    </row>
    <row r="5" spans="2:37" ht="15.75" x14ac:dyDescent="0.25">
      <c r="B5" s="6"/>
      <c r="C5" s="7"/>
      <c r="D5" s="7"/>
      <c r="E5" s="7"/>
      <c r="AB5" s="6"/>
    </row>
    <row r="6" spans="2:37" ht="16.5" thickBot="1" x14ac:dyDescent="0.3">
      <c r="B6" s="31"/>
      <c r="C6" s="30"/>
      <c r="D6" s="30"/>
      <c r="E6" s="30"/>
      <c r="F6" s="30"/>
      <c r="AB6" s="6"/>
    </row>
    <row r="7" spans="2:37" ht="19.5" thickTop="1" x14ac:dyDescent="0.3">
      <c r="B7" s="32" t="s">
        <v>40</v>
      </c>
      <c r="C7" s="33"/>
      <c r="D7" s="33"/>
      <c r="E7" s="33"/>
      <c r="F7" s="34"/>
      <c r="AB7" s="6"/>
    </row>
    <row r="8" spans="2:37" ht="15.75" thickBot="1" x14ac:dyDescent="0.3">
      <c r="B8" s="35"/>
      <c r="C8" s="7"/>
      <c r="D8" s="7"/>
      <c r="E8" s="7"/>
      <c r="F8" s="36"/>
    </row>
    <row r="9" spans="2:37" ht="18" thickBot="1" x14ac:dyDescent="0.3">
      <c r="B9" s="35" t="s">
        <v>30</v>
      </c>
      <c r="C9" s="58">
        <v>813</v>
      </c>
      <c r="D9" s="7" t="s">
        <v>2</v>
      </c>
      <c r="E9" s="7"/>
      <c r="F9" s="36"/>
    </row>
    <row r="10" spans="2:37" ht="15.75" thickBot="1" x14ac:dyDescent="0.3">
      <c r="B10" s="35" t="s">
        <v>29</v>
      </c>
      <c r="C10" s="2" t="s">
        <v>18</v>
      </c>
      <c r="D10" s="27"/>
      <c r="E10" s="27"/>
      <c r="F10" s="37"/>
      <c r="G10" s="23"/>
      <c r="H10" s="23"/>
      <c r="I10" s="23"/>
      <c r="J10" s="23"/>
      <c r="K10" s="23"/>
      <c r="AC10" s="59"/>
      <c r="AD10" s="59"/>
      <c r="AE10" s="59"/>
      <c r="AF10" s="59"/>
      <c r="AG10" s="59"/>
      <c r="AH10" s="59"/>
      <c r="AI10" s="59"/>
      <c r="AJ10" s="59"/>
    </row>
    <row r="11" spans="2:37" x14ac:dyDescent="0.25">
      <c r="B11" s="35"/>
      <c r="C11" s="27"/>
      <c r="D11" s="7"/>
      <c r="E11" s="27"/>
      <c r="F11" s="37"/>
      <c r="G11" s="1"/>
      <c r="H11" s="1"/>
      <c r="I11" s="1"/>
      <c r="J11" s="1"/>
      <c r="K11" s="1"/>
      <c r="L11" s="1"/>
      <c r="AD11" s="19"/>
      <c r="AE11" s="19"/>
      <c r="AF11" s="19"/>
      <c r="AG11" s="19"/>
      <c r="AH11" s="19"/>
      <c r="AI11" s="19"/>
      <c r="AJ11" s="19"/>
      <c r="AK11" s="19"/>
    </row>
    <row r="12" spans="2:37" x14ac:dyDescent="0.25">
      <c r="B12" s="35"/>
      <c r="C12" s="27"/>
      <c r="D12" s="7"/>
      <c r="E12" s="27"/>
      <c r="F12" s="37"/>
      <c r="G12" s="1"/>
      <c r="H12" s="1"/>
      <c r="I12" s="1"/>
      <c r="J12" s="1"/>
      <c r="K12" s="1"/>
      <c r="L12" s="1"/>
      <c r="AD12" s="19"/>
      <c r="AE12" s="19"/>
      <c r="AF12" s="19"/>
      <c r="AG12" s="19"/>
      <c r="AH12" s="19"/>
      <c r="AI12" s="19"/>
      <c r="AJ12" s="19"/>
      <c r="AK12" s="19"/>
    </row>
    <row r="13" spans="2:37" x14ac:dyDescent="0.25">
      <c r="B13" s="35"/>
      <c r="C13" s="27"/>
      <c r="D13" s="7"/>
      <c r="E13" s="27"/>
      <c r="F13" s="37"/>
      <c r="G13" s="1"/>
      <c r="H13" s="1"/>
      <c r="I13" s="1"/>
      <c r="J13" s="1"/>
      <c r="K13" s="1"/>
      <c r="L13" s="57" t="s">
        <v>34</v>
      </c>
      <c r="AD13" s="19"/>
      <c r="AE13" s="19"/>
      <c r="AF13" s="19"/>
      <c r="AG13" s="19"/>
      <c r="AH13" s="19"/>
      <c r="AI13" s="19"/>
      <c r="AJ13" s="19"/>
      <c r="AK13" s="19"/>
    </row>
    <row r="14" spans="2:37" x14ac:dyDescent="0.25">
      <c r="B14" s="35"/>
      <c r="C14" s="7"/>
      <c r="D14" s="7"/>
      <c r="E14" s="27"/>
      <c r="F14" s="37"/>
      <c r="G14" s="1"/>
      <c r="H14" s="1"/>
      <c r="I14" s="1"/>
      <c r="J14" s="1"/>
      <c r="K14" s="1"/>
      <c r="L14" s="1"/>
      <c r="AD14" s="19"/>
      <c r="AE14" s="19"/>
      <c r="AF14" s="19"/>
      <c r="AG14" s="19"/>
      <c r="AH14" s="19"/>
      <c r="AI14" s="19"/>
      <c r="AJ14" s="19"/>
      <c r="AK14" s="19"/>
    </row>
    <row r="15" spans="2:37" ht="17.25" x14ac:dyDescent="0.25">
      <c r="B15" s="38" t="s">
        <v>37</v>
      </c>
      <c r="C15" s="28">
        <f>ROUND(C9*O50,0)</f>
        <v>136</v>
      </c>
      <c r="D15" s="7" t="s">
        <v>2</v>
      </c>
      <c r="E15" s="27"/>
      <c r="F15" s="37"/>
      <c r="G15" s="1"/>
      <c r="H15" s="1"/>
      <c r="I15" s="1"/>
      <c r="J15" s="1"/>
      <c r="K15" s="1"/>
      <c r="L15" s="1"/>
      <c r="AB15" s="20"/>
      <c r="AD15" s="19"/>
      <c r="AE15" s="19"/>
      <c r="AF15" s="19"/>
      <c r="AG15" s="19"/>
      <c r="AH15" s="19"/>
      <c r="AI15" s="19"/>
      <c r="AJ15" s="19"/>
      <c r="AK15" s="19"/>
    </row>
    <row r="16" spans="2:37" x14ac:dyDescent="0.25">
      <c r="B16" s="35"/>
      <c r="C16" s="27"/>
      <c r="D16" s="7"/>
      <c r="E16" s="27"/>
      <c r="F16" s="37"/>
      <c r="G16" s="1"/>
      <c r="H16" s="1"/>
      <c r="I16" s="1"/>
      <c r="J16" s="1"/>
      <c r="K16" s="1"/>
      <c r="L16" s="1"/>
      <c r="AD16" s="19"/>
      <c r="AE16" s="19"/>
      <c r="AF16" s="19"/>
      <c r="AG16" s="19"/>
      <c r="AH16" s="19"/>
      <c r="AI16" s="19"/>
      <c r="AJ16" s="19"/>
      <c r="AK16" s="19"/>
    </row>
    <row r="17" spans="2:39" ht="45.75" customHeight="1" x14ac:dyDescent="0.25">
      <c r="B17" s="62" t="str">
        <f>IF(C15=0," ","Hvis du ønsker at aflede regnvand fra mere end "&amp;C15&amp;" m2 (tagflader og andre belagte arealer der leder til kloak), skal du etablere en ekstra løsning til håndtering af regnvand. Størrelsen af forsinkelsesbassin kan beregnes herunder.")</f>
        <v>Hvis du ønsker at aflede regnvand fra mere end 136 m2 (tagflader og andre belagte arealer der leder til kloak), skal du etablere en ekstra løsning til håndtering af regnvand. Størrelsen af forsinkelsesbassin kan beregnes herunder.</v>
      </c>
      <c r="C17" s="63"/>
      <c r="D17" s="63"/>
      <c r="E17" s="63"/>
      <c r="F17" s="37"/>
      <c r="G17" s="1"/>
      <c r="H17" s="1"/>
      <c r="I17" s="1"/>
      <c r="J17" s="1"/>
      <c r="K17" s="1"/>
      <c r="L17" s="1"/>
      <c r="AD17" s="19"/>
      <c r="AE17" s="19"/>
      <c r="AF17" s="19"/>
      <c r="AG17" s="19"/>
      <c r="AH17" s="19"/>
      <c r="AI17" s="19"/>
      <c r="AJ17" s="19"/>
      <c r="AK17" s="19"/>
    </row>
    <row r="18" spans="2:39" ht="15.75" thickBot="1" x14ac:dyDescent="0.3">
      <c r="B18" s="39"/>
      <c r="C18" s="29"/>
      <c r="D18" s="30"/>
      <c r="E18" s="29"/>
      <c r="F18" s="40"/>
      <c r="G18" s="1"/>
      <c r="H18" s="1"/>
      <c r="I18" s="1"/>
      <c r="J18" s="1"/>
      <c r="K18" s="1"/>
      <c r="L18" s="1"/>
      <c r="AD18" s="19"/>
      <c r="AE18" s="19"/>
      <c r="AF18" s="19"/>
      <c r="AG18" s="19"/>
      <c r="AH18" s="19"/>
      <c r="AI18" s="19"/>
      <c r="AJ18" s="19"/>
      <c r="AK18" s="19"/>
    </row>
    <row r="19" spans="2:39" ht="16.5" thickTop="1" thickBot="1" x14ac:dyDescent="0.3">
      <c r="C19" s="23"/>
      <c r="E19" s="23"/>
      <c r="F19" s="23"/>
      <c r="G19" s="23"/>
      <c r="H19" s="23"/>
      <c r="I19" s="23"/>
      <c r="J19" s="23"/>
      <c r="K19" s="23"/>
      <c r="L19" s="23"/>
      <c r="AD19" s="23"/>
      <c r="AE19" s="23"/>
      <c r="AF19" s="23"/>
      <c r="AG19" s="23"/>
      <c r="AH19" s="23"/>
      <c r="AI19" s="23"/>
      <c r="AJ19" s="23"/>
      <c r="AK19" s="23"/>
    </row>
    <row r="20" spans="2:39" ht="19.5" thickTop="1" x14ac:dyDescent="0.3">
      <c r="B20" s="32" t="s">
        <v>0</v>
      </c>
      <c r="C20" s="41"/>
      <c r="D20" s="33"/>
      <c r="E20" s="41"/>
      <c r="F20" s="42"/>
      <c r="G20" s="23"/>
      <c r="H20" s="23"/>
      <c r="I20" s="23"/>
      <c r="J20" s="23"/>
      <c r="K20" s="23"/>
      <c r="L20" s="23"/>
      <c r="P20" s="48"/>
      <c r="AD20" s="23"/>
      <c r="AE20" s="23"/>
      <c r="AF20" s="23"/>
      <c r="AG20" s="23"/>
      <c r="AH20" s="23"/>
      <c r="AI20" s="23"/>
      <c r="AJ20" s="23"/>
      <c r="AK20" s="23"/>
    </row>
    <row r="21" spans="2:39" ht="15.75" thickBot="1" x14ac:dyDescent="0.3">
      <c r="B21" s="35"/>
      <c r="C21" s="7"/>
      <c r="D21" s="7"/>
      <c r="E21" s="27"/>
      <c r="F21" s="36"/>
      <c r="G21" s="17"/>
      <c r="H21" s="17"/>
      <c r="I21" s="17"/>
      <c r="J21" s="17"/>
      <c r="K21" s="17"/>
      <c r="L21" s="17"/>
      <c r="M21" s="17"/>
      <c r="N21" s="17"/>
      <c r="AC21" s="7"/>
      <c r="AD21" s="19"/>
      <c r="AF21" s="18"/>
      <c r="AG21" s="18"/>
      <c r="AH21" s="18"/>
      <c r="AI21" s="18"/>
      <c r="AJ21" s="18"/>
      <c r="AK21" s="18"/>
      <c r="AL21" s="18"/>
      <c r="AM21" s="18"/>
    </row>
    <row r="22" spans="2:39" ht="15.75" thickBot="1" x14ac:dyDescent="0.3">
      <c r="B22" s="35" t="s">
        <v>31</v>
      </c>
      <c r="C22" s="54" t="s">
        <v>14</v>
      </c>
      <c r="D22" s="27"/>
      <c r="E22" s="7"/>
      <c r="F22" s="43"/>
      <c r="G22" s="24"/>
      <c r="H22" s="24"/>
      <c r="I22" s="24"/>
      <c r="J22" s="24"/>
      <c r="K22" s="24"/>
      <c r="L22" s="24"/>
      <c r="M22" s="24"/>
      <c r="AC22" s="19"/>
      <c r="AE22" s="60"/>
      <c r="AF22" s="60"/>
      <c r="AG22" s="60"/>
      <c r="AH22" s="60"/>
      <c r="AI22" s="60"/>
      <c r="AJ22" s="60"/>
      <c r="AK22" s="60"/>
      <c r="AL22" s="60"/>
    </row>
    <row r="23" spans="2:39" x14ac:dyDescent="0.25">
      <c r="B23" s="35"/>
      <c r="C23" s="27"/>
      <c r="D23" s="7"/>
      <c r="E23" s="27"/>
      <c r="F23" s="36"/>
      <c r="G23" s="17"/>
      <c r="H23" s="17"/>
      <c r="I23" s="17"/>
      <c r="J23" s="17"/>
      <c r="K23" s="17"/>
      <c r="L23" s="17"/>
      <c r="M23" s="17"/>
      <c r="N23" s="17"/>
      <c r="AC23" s="7"/>
      <c r="AD23" s="19"/>
      <c r="AF23" s="18"/>
      <c r="AG23" s="18"/>
      <c r="AH23" s="18"/>
      <c r="AI23" s="18"/>
      <c r="AJ23" s="18"/>
      <c r="AK23" s="18"/>
      <c r="AL23" s="18"/>
      <c r="AM23" s="18"/>
    </row>
    <row r="24" spans="2:39" x14ac:dyDescent="0.25">
      <c r="B24" s="35"/>
      <c r="C24" s="27"/>
      <c r="D24" s="7"/>
      <c r="E24" s="27"/>
      <c r="F24" s="36"/>
      <c r="G24" s="17"/>
      <c r="H24" s="17"/>
      <c r="I24" s="17"/>
      <c r="J24" s="17"/>
      <c r="K24" s="17"/>
      <c r="L24" s="21" t="s">
        <v>35</v>
      </c>
      <c r="M24" s="17"/>
      <c r="N24" s="17"/>
      <c r="AC24" s="7"/>
      <c r="AD24" s="19"/>
      <c r="AF24" s="18"/>
      <c r="AG24" s="18"/>
      <c r="AH24" s="18"/>
      <c r="AI24" s="18"/>
      <c r="AJ24" s="18"/>
      <c r="AK24" s="21"/>
      <c r="AL24" s="18"/>
      <c r="AM24" s="18"/>
    </row>
    <row r="25" spans="2:39" ht="19.5" customHeight="1" x14ac:dyDescent="0.25">
      <c r="B25" s="35"/>
      <c r="C25" s="27"/>
      <c r="D25" s="7"/>
      <c r="E25" s="27"/>
      <c r="F25" s="36"/>
      <c r="G25" s="49"/>
      <c r="H25" s="17"/>
      <c r="I25" s="17"/>
      <c r="J25" s="17"/>
      <c r="K25" s="17"/>
      <c r="L25" s="17"/>
      <c r="M25" s="17"/>
      <c r="N25" s="17"/>
      <c r="AC25" s="7"/>
      <c r="AD25" s="19"/>
      <c r="AF25" s="18"/>
      <c r="AG25" s="18"/>
      <c r="AH25" s="18"/>
      <c r="AI25" s="18"/>
      <c r="AJ25" s="18"/>
      <c r="AK25" s="18"/>
      <c r="AL25" s="18"/>
      <c r="AM25" s="18"/>
    </row>
    <row r="26" spans="2:39" ht="6.75" customHeight="1" thickBot="1" x14ac:dyDescent="0.3">
      <c r="B26" s="35"/>
      <c r="C26" s="7"/>
      <c r="D26" s="7"/>
      <c r="E26" s="7"/>
      <c r="F26" s="36"/>
    </row>
    <row r="27" spans="2:39" ht="18" thickBot="1" x14ac:dyDescent="0.3">
      <c r="B27" s="35" t="s">
        <v>42</v>
      </c>
      <c r="C27" s="58">
        <v>200</v>
      </c>
      <c r="D27" s="7" t="s">
        <v>2</v>
      </c>
      <c r="E27" s="8"/>
      <c r="F27" s="44"/>
      <c r="G27" s="22"/>
      <c r="H27" s="22"/>
      <c r="I27" s="22"/>
      <c r="J27" s="22"/>
      <c r="K27" s="22"/>
      <c r="L27" s="22"/>
      <c r="M27" s="1"/>
      <c r="AD27" s="61"/>
      <c r="AE27" s="61"/>
      <c r="AF27" s="61"/>
      <c r="AG27" s="61"/>
      <c r="AH27" s="61"/>
      <c r="AI27" s="61"/>
      <c r="AJ27" s="61"/>
      <c r="AK27" s="61"/>
      <c r="AL27" s="19"/>
    </row>
    <row r="28" spans="2:39" x14ac:dyDescent="0.25">
      <c r="B28" s="35"/>
      <c r="C28" s="8"/>
      <c r="D28" s="7"/>
      <c r="E28" s="8"/>
      <c r="F28" s="44"/>
      <c r="G28" s="17"/>
      <c r="H28" s="17"/>
      <c r="I28" s="17"/>
      <c r="J28" s="17"/>
      <c r="K28" s="17"/>
      <c r="L28" s="17"/>
      <c r="M28" s="1"/>
      <c r="AD28" s="18"/>
      <c r="AE28" s="18"/>
      <c r="AF28" s="18"/>
      <c r="AG28" s="18"/>
      <c r="AH28" s="18"/>
      <c r="AI28" s="18"/>
      <c r="AJ28" s="18"/>
      <c r="AK28" s="18"/>
      <c r="AL28" s="19"/>
    </row>
    <row r="29" spans="2:39" x14ac:dyDescent="0.25">
      <c r="B29" s="35"/>
      <c r="C29" s="8"/>
      <c r="D29" s="7"/>
      <c r="E29" s="8"/>
      <c r="F29" s="44"/>
      <c r="G29" s="17"/>
      <c r="H29" s="17"/>
      <c r="I29" s="17"/>
      <c r="J29" s="17"/>
      <c r="K29" s="17"/>
      <c r="L29" s="17"/>
      <c r="M29" s="1"/>
      <c r="AD29" s="18"/>
      <c r="AE29" s="18"/>
      <c r="AF29" s="18"/>
      <c r="AG29" s="18"/>
      <c r="AH29" s="18"/>
      <c r="AI29" s="18"/>
      <c r="AJ29" s="18"/>
      <c r="AK29" s="18"/>
      <c r="AL29" s="19"/>
    </row>
    <row r="30" spans="2:39" x14ac:dyDescent="0.25">
      <c r="B30" s="35"/>
      <c r="C30" s="7"/>
      <c r="D30" s="7"/>
      <c r="E30" s="8"/>
      <c r="F30" s="44"/>
      <c r="G30" s="8"/>
      <c r="H30" s="8"/>
      <c r="I30" s="8"/>
      <c r="J30" s="8"/>
      <c r="K30" s="8"/>
      <c r="L30" s="8"/>
      <c r="AB30" s="7"/>
      <c r="AC30" s="7"/>
      <c r="AD30" s="8"/>
      <c r="AE30" s="8"/>
      <c r="AF30" s="8"/>
      <c r="AG30" s="8"/>
      <c r="AH30" s="8"/>
      <c r="AI30" s="8"/>
      <c r="AJ30" s="8"/>
      <c r="AK30" s="8"/>
    </row>
    <row r="31" spans="2:39" x14ac:dyDescent="0.25">
      <c r="B31" s="35"/>
      <c r="C31" s="7"/>
      <c r="D31" s="7"/>
      <c r="E31" s="8"/>
      <c r="F31" s="44"/>
      <c r="G31" s="8"/>
      <c r="H31" s="8"/>
      <c r="I31" s="8"/>
      <c r="J31" s="8"/>
      <c r="K31" s="8"/>
      <c r="L31" s="8"/>
      <c r="AB31" s="7"/>
      <c r="AC31" s="7"/>
      <c r="AD31" s="8"/>
      <c r="AE31" s="8"/>
      <c r="AF31" s="8"/>
      <c r="AG31" s="8"/>
      <c r="AH31" s="8"/>
      <c r="AI31" s="8"/>
      <c r="AJ31" s="8"/>
      <c r="AK31" s="8"/>
    </row>
    <row r="32" spans="2:39" hidden="1" x14ac:dyDescent="0.25">
      <c r="B32" s="35" t="s">
        <v>43</v>
      </c>
      <c r="C32" s="7"/>
      <c r="D32" s="7"/>
      <c r="E32" s="7"/>
      <c r="F32" s="36"/>
    </row>
    <row r="33" spans="2:40" hidden="1" x14ac:dyDescent="0.25">
      <c r="B33" s="35" t="s">
        <v>12</v>
      </c>
      <c r="C33" s="7">
        <f>IF(C22="Fælles",130,IF(C22="Separat",100,IF(C22=" ","VÆLG")))</f>
        <v>130</v>
      </c>
      <c r="D33" s="7"/>
      <c r="E33" s="7"/>
      <c r="F33" s="44"/>
      <c r="G33" s="22"/>
      <c r="H33" s="22"/>
      <c r="I33" s="22"/>
      <c r="J33" s="22"/>
      <c r="K33" s="22"/>
      <c r="L33" s="22"/>
      <c r="N33" s="8" t="s">
        <v>13</v>
      </c>
      <c r="AD33" s="61"/>
      <c r="AE33" s="61"/>
      <c r="AF33" s="61"/>
      <c r="AG33" s="61"/>
      <c r="AH33" s="61"/>
      <c r="AI33" s="61"/>
      <c r="AJ33" s="61"/>
      <c r="AK33" s="61"/>
    </row>
    <row r="34" spans="2:40" hidden="1" x14ac:dyDescent="0.25">
      <c r="B34" s="35" t="s">
        <v>4</v>
      </c>
      <c r="C34" s="7">
        <f>IF(C22="Fælles",230,IF(C22="Separat",190,IF(C22=" ","VÆLG")))</f>
        <v>230</v>
      </c>
      <c r="D34" s="7" t="s">
        <v>5</v>
      </c>
      <c r="E34" s="7"/>
      <c r="F34" s="36"/>
    </row>
    <row r="35" spans="2:40" hidden="1" x14ac:dyDescent="0.25">
      <c r="B35" s="35" t="s">
        <v>6</v>
      </c>
      <c r="C35" s="52">
        <f>IF(C22="Fælles",1.3,IF(C22="Separat",1.25,IF(C22=" ","VÆLG")))</f>
        <v>1.3</v>
      </c>
      <c r="D35" s="7"/>
      <c r="E35" s="7"/>
      <c r="F35" s="36"/>
    </row>
    <row r="36" spans="2:40" hidden="1" x14ac:dyDescent="0.25">
      <c r="B36" s="35"/>
      <c r="C36" s="52"/>
      <c r="D36" s="7"/>
      <c r="E36" s="7"/>
      <c r="F36" s="36"/>
    </row>
    <row r="37" spans="2:40" hidden="1" x14ac:dyDescent="0.25">
      <c r="B37" s="35" t="s">
        <v>3</v>
      </c>
      <c r="C37" s="52"/>
      <c r="D37" s="7"/>
      <c r="E37" s="7"/>
      <c r="F37" s="36"/>
    </row>
    <row r="38" spans="2:40" hidden="1" x14ac:dyDescent="0.25">
      <c r="B38" s="35" t="s">
        <v>45</v>
      </c>
      <c r="C38" s="7">
        <v>1.1000000000000001</v>
      </c>
      <c r="D38" s="7"/>
      <c r="E38" s="7"/>
      <c r="F38" s="36"/>
    </row>
    <row r="39" spans="2:40" hidden="1" x14ac:dyDescent="0.25">
      <c r="B39" s="35" t="s">
        <v>9</v>
      </c>
      <c r="C39" s="7">
        <v>600</v>
      </c>
      <c r="D39" s="7" t="s">
        <v>8</v>
      </c>
      <c r="E39" s="7"/>
      <c r="F39" s="36"/>
      <c r="N39" s="9" t="s">
        <v>26</v>
      </c>
      <c r="AM39" s="7"/>
    </row>
    <row r="40" spans="2:40" hidden="1" x14ac:dyDescent="0.25">
      <c r="B40" s="35"/>
      <c r="C40" s="7"/>
      <c r="D40" s="7"/>
      <c r="E40" s="7"/>
      <c r="F40" s="36"/>
      <c r="N40" s="10" t="s">
        <v>28</v>
      </c>
      <c r="AM40" s="7"/>
    </row>
    <row r="41" spans="2:40" hidden="1" x14ac:dyDescent="0.25">
      <c r="B41" s="35" t="s">
        <v>7</v>
      </c>
      <c r="C41" s="53">
        <f>(C27*C34*C35*C38*C39)/(10000)</f>
        <v>3946.8</v>
      </c>
      <c r="D41" s="7" t="s">
        <v>10</v>
      </c>
      <c r="E41" s="7"/>
      <c r="F41" s="36"/>
      <c r="N41" s="10" t="s">
        <v>14</v>
      </c>
      <c r="AM41" s="7"/>
    </row>
    <row r="42" spans="2:40" hidden="1" x14ac:dyDescent="0.25">
      <c r="B42" s="35" t="s">
        <v>11</v>
      </c>
      <c r="C42" s="7">
        <f>(C9*C33*C39*O50)/(10000)</f>
        <v>1056.9000000000001</v>
      </c>
      <c r="D42" s="7" t="s">
        <v>10</v>
      </c>
      <c r="E42" s="7"/>
      <c r="F42" s="36"/>
      <c r="N42" s="11" t="s">
        <v>15</v>
      </c>
      <c r="AM42" s="7"/>
    </row>
    <row r="43" spans="2:40" hidden="1" x14ac:dyDescent="0.25">
      <c r="B43" s="35"/>
      <c r="C43" s="7"/>
      <c r="D43" s="7"/>
      <c r="E43" s="7"/>
      <c r="F43" s="36"/>
    </row>
    <row r="44" spans="2:40" x14ac:dyDescent="0.25">
      <c r="B44" s="38" t="s">
        <v>39</v>
      </c>
      <c r="C44" s="56">
        <f>IF(C27&lt;=C15,"Ikke behov for forsinkelsesbassin",C41-C42)</f>
        <v>2889.9</v>
      </c>
      <c r="D44" s="7" t="s">
        <v>10</v>
      </c>
      <c r="E44" s="7"/>
      <c r="F44" s="36"/>
      <c r="N44" s="7"/>
      <c r="AB44" s="20"/>
      <c r="AC44" s="7"/>
    </row>
    <row r="45" spans="2:40" ht="17.25" x14ac:dyDescent="0.25">
      <c r="B45" s="38" t="s">
        <v>36</v>
      </c>
      <c r="C45" s="56">
        <f>IF(C27&lt;=C15,"",C44/1000)</f>
        <v>2.8898999999999999</v>
      </c>
      <c r="D45" s="7" t="s">
        <v>27</v>
      </c>
      <c r="E45" s="45"/>
      <c r="F45" s="46"/>
      <c r="G45" s="12"/>
      <c r="H45" s="12"/>
      <c r="I45" s="12"/>
      <c r="J45" s="12"/>
      <c r="K45" s="17"/>
      <c r="L45" s="17"/>
      <c r="M45" s="17"/>
      <c r="N45" s="51"/>
      <c r="O45" s="17"/>
      <c r="P45" s="17"/>
      <c r="Q45" s="17"/>
      <c r="R45" s="17"/>
      <c r="S45" s="17"/>
      <c r="AB45" s="20"/>
      <c r="AD45" s="12"/>
      <c r="AE45" s="12"/>
      <c r="AF45" s="12"/>
      <c r="AG45" s="12"/>
      <c r="AH45" s="12"/>
      <c r="AI45" s="12"/>
      <c r="AJ45" s="18"/>
      <c r="AK45" s="18"/>
      <c r="AL45" s="18"/>
      <c r="AM45" s="18"/>
      <c r="AN45" s="18"/>
    </row>
    <row r="46" spans="2:40" x14ac:dyDescent="0.25">
      <c r="B46" s="35"/>
      <c r="C46" s="7"/>
      <c r="D46" s="7"/>
      <c r="E46" s="7"/>
      <c r="F46" s="36"/>
      <c r="N46" s="7"/>
    </row>
    <row r="47" spans="2:40" x14ac:dyDescent="0.25">
      <c r="B47" s="38" t="s">
        <v>38</v>
      </c>
      <c r="C47" s="55">
        <f>IF(C27&lt;=C15,"Ikke behov for drosling",C9/10000*O50*C33)</f>
        <v>1.7614999999999998</v>
      </c>
      <c r="D47" s="7" t="s">
        <v>33</v>
      </c>
      <c r="E47" s="7"/>
      <c r="F47" s="36"/>
      <c r="N47" s="13"/>
      <c r="AB47" s="20"/>
      <c r="AM47" s="13"/>
    </row>
    <row r="48" spans="2:40" x14ac:dyDescent="0.25">
      <c r="B48" s="35"/>
      <c r="C48" s="7"/>
      <c r="D48" s="7"/>
      <c r="E48" s="7"/>
      <c r="F48" s="36"/>
      <c r="N48" s="9" t="s">
        <v>16</v>
      </c>
      <c r="O48" s="9" t="s">
        <v>24</v>
      </c>
      <c r="AM48" s="7"/>
      <c r="AN48" s="7"/>
    </row>
    <row r="49" spans="2:40" x14ac:dyDescent="0.25">
      <c r="B49" s="35"/>
      <c r="C49" s="7"/>
      <c r="D49" s="7"/>
      <c r="E49" s="7"/>
      <c r="F49" s="36"/>
      <c r="N49" s="14" t="s">
        <v>28</v>
      </c>
      <c r="O49" s="10" t="s">
        <v>25</v>
      </c>
      <c r="AM49" s="25"/>
      <c r="AN49" s="7"/>
    </row>
    <row r="50" spans="2:40" x14ac:dyDescent="0.25">
      <c r="B50" s="35"/>
      <c r="C50" s="7"/>
      <c r="D50" s="7"/>
      <c r="E50" s="7"/>
      <c r="F50" s="36"/>
      <c r="N50" s="15" t="s">
        <v>17</v>
      </c>
      <c r="O50" s="11">
        <f>IF(C10="1/10",1/10,IF(C10="1/6",1/6,IF(C10="1/4",1/4,IF(C10="1/3",1/3,IF(C10="1/2",1/2,IF(C10="2/3",2/3,IF(C10="3/4",3/4)))))))</f>
        <v>0.16666666666666666</v>
      </c>
      <c r="AM50" s="26"/>
      <c r="AN50" s="7"/>
    </row>
    <row r="51" spans="2:40" x14ac:dyDescent="0.25">
      <c r="B51" s="35"/>
      <c r="C51" s="7"/>
      <c r="D51" s="7"/>
      <c r="E51" s="7"/>
      <c r="F51" s="36"/>
      <c r="N51" s="15" t="s">
        <v>18</v>
      </c>
      <c r="AM51" s="26"/>
    </row>
    <row r="52" spans="2:40" x14ac:dyDescent="0.25">
      <c r="B52" s="35"/>
      <c r="C52" s="7"/>
      <c r="D52" s="7"/>
      <c r="E52" s="7"/>
      <c r="F52" s="36"/>
      <c r="N52" s="15" t="s">
        <v>19</v>
      </c>
      <c r="AM52" s="26"/>
    </row>
    <row r="53" spans="2:40" x14ac:dyDescent="0.25">
      <c r="B53" s="35"/>
      <c r="C53" s="7"/>
      <c r="D53" s="7"/>
      <c r="E53" s="7"/>
      <c r="F53" s="36"/>
      <c r="N53" s="15" t="s">
        <v>20</v>
      </c>
      <c r="AM53" s="26"/>
    </row>
    <row r="54" spans="2:40" ht="15.75" thickBot="1" x14ac:dyDescent="0.3">
      <c r="B54" s="39"/>
      <c r="C54" s="30"/>
      <c r="D54" s="30"/>
      <c r="E54" s="30"/>
      <c r="F54" s="47"/>
      <c r="N54" s="15" t="s">
        <v>21</v>
      </c>
      <c r="AM54" s="26"/>
    </row>
    <row r="55" spans="2:40" ht="15.75" thickTop="1" x14ac:dyDescent="0.25">
      <c r="N55" s="15" t="s">
        <v>22</v>
      </c>
      <c r="AM55" s="26"/>
    </row>
    <row r="56" spans="2:40" x14ac:dyDescent="0.25">
      <c r="N56" s="16" t="s">
        <v>23</v>
      </c>
      <c r="AM56" s="26"/>
    </row>
    <row r="59" spans="2:40" x14ac:dyDescent="0.25">
      <c r="L59" s="50" t="s">
        <v>44</v>
      </c>
    </row>
  </sheetData>
  <sheetProtection algorithmName="SHA-512" hashValue="K6BvbFXliaHNNWyOiQjf6ZaH88ZEe8tQHFCWUu75vi95LjUtFFH1oWKCL+UjgDm0orXqB/68TTFTGt6rcQ8YYA==" saltValue="PgGRRT38PJQYa0o35bZ46w==" spinCount="100000" sheet="1" objects="1" scenarios="1"/>
  <mergeCells count="5">
    <mergeCell ref="AC10:AJ10"/>
    <mergeCell ref="AE22:AL22"/>
    <mergeCell ref="AD27:AK27"/>
    <mergeCell ref="AD33:AK33"/>
    <mergeCell ref="B17:E17"/>
  </mergeCells>
  <dataValidations xWindow="719" yWindow="413" count="2">
    <dataValidation type="list" allowBlank="1" showInputMessage="1" showErrorMessage="1" sqref="C10" xr:uid="{00000000-0002-0000-0000-000000000000}">
      <formula1>$N$49:$N$56</formula1>
    </dataValidation>
    <dataValidation type="list" allowBlank="1" showInputMessage="1" showErrorMessage="1" sqref="C22" xr:uid="{00000000-0002-0000-0000-000001000000}">
      <formula1>$N$40:$N$42</formula1>
    </dataValidation>
  </dataValidations>
  <hyperlinks>
    <hyperlink ref="L13" r:id="rId1" xr:uid="{00000000-0004-0000-0000-000000000000}"/>
    <hyperlink ref="L24" r:id="rId2" xr:uid="{00000000-0004-0000-0000-000001000000}"/>
    <hyperlink ref="L59" r:id="rId3" xr:uid="{00000000-0004-0000-0000-000002000000}"/>
  </hyperlinks>
  <pageMargins left="0.70866141732283472" right="0.70866141732283472" top="0.74803149606299213" bottom="0.74803149606299213" header="0.31496062992125984" footer="0.31496062992125984"/>
  <pageSetup paperSize="9" scale="85" orientation="portrait" horizontalDpi="300" verticalDpi="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Ark1</vt:lpstr>
      <vt:lpstr>'Ark1'!Udskriftsområde</vt:lpstr>
    </vt:vector>
  </TitlesOfParts>
  <Company>Gladsaxe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Gry Skibsted</dc:creator>
  <cp:lastModifiedBy>Bibbi Walsh</cp:lastModifiedBy>
  <cp:lastPrinted>2015-01-05T14:03:34Z</cp:lastPrinted>
  <dcterms:created xsi:type="dcterms:W3CDTF">2014-11-11T08:37:08Z</dcterms:created>
  <dcterms:modified xsi:type="dcterms:W3CDTF">2022-12-02T12:55:18Z</dcterms:modified>
  <cp:contentStatus/>
</cp:coreProperties>
</file>